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ravaud\Wimi Drive auraee\Pôle_Perf\Obs_CAE_Interne_AURAEE\1_Appui politiques publiques et schemas\Synthèse 2020\"/>
    </mc:Choice>
  </mc:AlternateContent>
  <xr:revisionPtr revIDLastSave="0" documentId="13_ncr:1_{A04A013C-6491-4448-848F-B3A81A81FE45}" xr6:coauthVersionLast="47" xr6:coauthVersionMax="47" xr10:uidLastSave="{00000000-0000-0000-0000-000000000000}"/>
  <bookViews>
    <workbookView xWindow="22932" yWindow="-7524" windowWidth="30936" windowHeight="16896" xr2:uid="{9E4DB450-6EB9-4258-8C42-109055F44CBB}"/>
  </bookViews>
  <sheets>
    <sheet name="Synthèse 2020" sheetId="6" r:id="rId1"/>
    <sheet name="climat" sheetId="1" r:id="rId2"/>
    <sheet name="Emissions de GES" sheetId="7" r:id="rId3"/>
    <sheet name="Puits de carbone" sheetId="8" r:id="rId4"/>
    <sheet name="Emissions de polluants" sheetId="5" r:id="rId5"/>
    <sheet name="air" sheetId="2" r:id="rId6"/>
    <sheet name="Consommation d'énergie" sheetId="3" r:id="rId7"/>
    <sheet name="Prod EnR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12" i="5"/>
  <c r="D11" i="5"/>
  <c r="D10" i="5"/>
  <c r="D18" i="5"/>
  <c r="J26" i="4" l="1"/>
  <c r="I19" i="4"/>
  <c r="J17" i="4" s="1"/>
  <c r="J4" i="4"/>
  <c r="J5" i="4"/>
  <c r="J6" i="4"/>
  <c r="J7" i="4"/>
  <c r="J8" i="4"/>
  <c r="J9" i="4"/>
  <c r="J10" i="4"/>
  <c r="J3" i="4"/>
  <c r="D11" i="4"/>
  <c r="D12" i="4"/>
  <c r="D13" i="4"/>
  <c r="D14" i="4"/>
  <c r="D15" i="4"/>
  <c r="D16" i="4"/>
  <c r="D17" i="4"/>
  <c r="D18" i="4"/>
  <c r="D17" i="3" l="1"/>
  <c r="D17" i="7"/>
  <c r="D9" i="3" l="1"/>
  <c r="D10" i="3"/>
  <c r="D11" i="3"/>
  <c r="D12" i="3"/>
  <c r="D8" i="3"/>
  <c r="E9" i="3"/>
  <c r="E10" i="3"/>
  <c r="E11" i="3"/>
  <c r="E12" i="3"/>
  <c r="E8" i="3"/>
  <c r="D39" i="5"/>
  <c r="D40" i="5"/>
  <c r="D41" i="5"/>
  <c r="D38" i="5"/>
  <c r="D35" i="5"/>
  <c r="D36" i="5"/>
  <c r="D37" i="5"/>
  <c r="D34" i="5"/>
  <c r="D31" i="5"/>
  <c r="D32" i="5"/>
  <c r="D33" i="5"/>
  <c r="D30" i="5"/>
  <c r="D27" i="5"/>
  <c r="D28" i="5"/>
  <c r="D29" i="5"/>
  <c r="D26" i="5"/>
  <c r="D23" i="5"/>
  <c r="D24" i="5"/>
  <c r="D25" i="5"/>
  <c r="D22" i="5"/>
  <c r="D19" i="5"/>
  <c r="D20" i="5"/>
  <c r="D21" i="5"/>
  <c r="D14" i="5"/>
  <c r="D9" i="5"/>
  <c r="D9" i="7"/>
  <c r="D10" i="7"/>
  <c r="D11" i="7"/>
  <c r="D12" i="7"/>
  <c r="D8" i="7"/>
  <c r="E9" i="7"/>
  <c r="E10" i="7"/>
  <c r="E11" i="7"/>
  <c r="E12" i="7"/>
  <c r="E8" i="7"/>
  <c r="J18" i="4" l="1"/>
  <c r="D23" i="7"/>
  <c r="D22" i="7"/>
  <c r="D21" i="7"/>
  <c r="D23" i="3"/>
  <c r="D22" i="3"/>
  <c r="D21" i="3"/>
</calcChain>
</file>

<file path=xl/sharedStrings.xml><?xml version="1.0" encoding="utf-8"?>
<sst xmlns="http://schemas.openxmlformats.org/spreadsheetml/2006/main" count="668" uniqueCount="177">
  <si>
    <t>Ambérieu-en-Bugey</t>
  </si>
  <si>
    <t>Aubenas</t>
  </si>
  <si>
    <t>Clermont-Ferrand</t>
  </si>
  <si>
    <t>Cran-Gevrier</t>
  </si>
  <si>
    <t>Lyon-Bron</t>
  </si>
  <si>
    <t>Monestier-de-Clermont</t>
  </si>
  <si>
    <t xml:space="preserve">Montélimar </t>
  </si>
  <si>
    <t>Saint-Etienne-Bouthéon</t>
  </si>
  <si>
    <t>Saint-Flour</t>
  </si>
  <si>
    <t>Saugues</t>
  </si>
  <si>
    <t>Vichy-Charmeil</t>
  </si>
  <si>
    <t>station</t>
  </si>
  <si>
    <t>01</t>
  </si>
  <si>
    <t>07</t>
  </si>
  <si>
    <t>38</t>
  </si>
  <si>
    <t>69</t>
  </si>
  <si>
    <t>26</t>
  </si>
  <si>
    <t>42</t>
  </si>
  <si>
    <t>73</t>
  </si>
  <si>
    <t>74</t>
  </si>
  <si>
    <t>43</t>
  </si>
  <si>
    <t>15</t>
  </si>
  <si>
    <t>03</t>
  </si>
  <si>
    <t>Région</t>
  </si>
  <si>
    <t>Aurillac</t>
  </si>
  <si>
    <t>Thônes</t>
  </si>
  <si>
    <t>Évolution</t>
  </si>
  <si>
    <t>Station</t>
  </si>
  <si>
    <t>Département</t>
  </si>
  <si>
    <t>Bourg-Saint-Maurice</t>
  </si>
  <si>
    <t>Le Puy-Chadrac</t>
  </si>
  <si>
    <t>Saint Étienne de Saint Geoirs</t>
  </si>
  <si>
    <t>Le Cheylard</t>
  </si>
  <si>
    <t>Andrézieux-Bouthéon</t>
  </si>
  <si>
    <t>Le Puy Chadrac</t>
  </si>
  <si>
    <t>COVNM</t>
  </si>
  <si>
    <t>SOx</t>
  </si>
  <si>
    <t xml:space="preserve">NOx </t>
  </si>
  <si>
    <t xml:space="preserve">NH3 </t>
  </si>
  <si>
    <t>PM10</t>
  </si>
  <si>
    <t>PM2.5</t>
  </si>
  <si>
    <t>Agriculture, sylviculture et aquaculture</t>
  </si>
  <si>
    <t>Résidentiel</t>
  </si>
  <si>
    <t>Tertiaire</t>
  </si>
  <si>
    <t>Transport routier</t>
  </si>
  <si>
    <t>NH3</t>
  </si>
  <si>
    <t>NOx</t>
  </si>
  <si>
    <t>Transports</t>
  </si>
  <si>
    <t>Industrie et Gestion des déchets</t>
  </si>
  <si>
    <t>Stations</t>
  </si>
  <si>
    <t>rurales</t>
  </si>
  <si>
    <t>périurbaines &amp; urbaines</t>
  </si>
  <si>
    <t>Localisation</t>
  </si>
  <si>
    <t>Année</t>
  </si>
  <si>
    <t>Évolution du bilan hydrique (p4)</t>
  </si>
  <si>
    <t>Évolution du nombre de jours de gel (p3)</t>
  </si>
  <si>
    <t>Évolution de la date moyenne d'épiaison des prairies (p4)</t>
  </si>
  <si>
    <t>Moyenne des concentrations d'ozone (p5)</t>
  </si>
  <si>
    <t>Taux de décès en excès pendant les périodes de canicule (p5)</t>
  </si>
  <si>
    <t>O3</t>
  </si>
  <si>
    <t>NO2</t>
  </si>
  <si>
    <t>SO2</t>
  </si>
  <si>
    <t>Évolution des émissions de polluants (p8)</t>
  </si>
  <si>
    <t>EnRt</t>
  </si>
  <si>
    <t>Non énergétique</t>
  </si>
  <si>
    <t>Produits pétroliers</t>
  </si>
  <si>
    <t>Autres</t>
  </si>
  <si>
    <t>Industrie et gestion des déchets</t>
  </si>
  <si>
    <t>Énergies fossiles</t>
  </si>
  <si>
    <t>Électricité</t>
  </si>
  <si>
    <t>Tous secteurs hors branche énergie</t>
  </si>
  <si>
    <t>Total production ENR</t>
  </si>
  <si>
    <t>Part EnR dans la production d'énergie (p11)</t>
  </si>
  <si>
    <t>Part EnR dans la consommation d'énergie (p11)</t>
  </si>
  <si>
    <t>Production d'énergie renouvelable par filière en 2020 (p11)</t>
  </si>
  <si>
    <t>Évolution des émissions de GES par habitant (p6)</t>
  </si>
  <si>
    <t>Nombre habitants</t>
  </si>
  <si>
    <r>
      <t xml:space="preserve">Emissions par habitant 
</t>
    </r>
    <r>
      <rPr>
        <sz val="10"/>
        <color theme="0"/>
        <rFont val="Calibri"/>
        <family val="2"/>
        <scheme val="minor"/>
      </rPr>
      <t>(en teqCO2/hab)</t>
    </r>
  </si>
  <si>
    <t>Consommation d'énergie finale par habitant (p10)</t>
  </si>
  <si>
    <t>-33cm</t>
  </si>
  <si>
    <t>Évolution des températures  moyennes (p3)</t>
  </si>
  <si>
    <t>Évolution (en °C)</t>
  </si>
  <si>
    <t>Évolution du nombre de journées estivales (p3)</t>
  </si>
  <si>
    <t>Pour les départements 07, 15 et 43, l'historique des stations de référence ne remonte pas assez loin dans le temps pour permettre de calculer des tendances fiables</t>
  </si>
  <si>
    <t>Pour le département 07, l'historique de la station de référence ne remonte pas assez loin dans le temps pour permettre de calculer des tendances fiables</t>
  </si>
  <si>
    <t>Pour les départements 07, 15, 43 et 74, l'historique des stations de référence ne remonte pas assez loin dans le temps pour permettre de calculer des tendances fiables</t>
  </si>
  <si>
    <t>Évolution (en mm)</t>
  </si>
  <si>
    <t>Évolution (en j)</t>
  </si>
  <si>
    <t>France</t>
  </si>
  <si>
    <t>entre 1974 et 2019</t>
  </si>
  <si>
    <t>entre 1997 et 2020</t>
  </si>
  <si>
    <r>
      <t xml:space="preserve">Concentration
(en </t>
    </r>
    <r>
      <rPr>
        <b/>
        <sz val="11"/>
        <color theme="0"/>
        <rFont val="Calibri"/>
        <family val="2"/>
      </rPr>
      <t>µ</t>
    </r>
    <r>
      <rPr>
        <b/>
        <sz val="11"/>
        <color theme="0"/>
        <rFont val="Calibri"/>
        <family val="2"/>
        <scheme val="minor"/>
      </rPr>
      <t>g/m3)</t>
    </r>
  </si>
  <si>
    <t>Décès en excès / 100 000 hab</t>
  </si>
  <si>
    <t>&gt; En savoir plus sur la méthodologie d'estimation ARIMA</t>
  </si>
  <si>
    <t>Les données d'émissions de GES et de polluants et les données de consommation d'énergie présentes dans ce fichier et dans la synthèse chiffres-clés 2020 sont des données estimées selon la méthode ARIMA.</t>
  </si>
  <si>
    <t>entre les 2 périodes trentenaires 1961-1990 et 1991-2020</t>
  </si>
  <si>
    <r>
      <t xml:space="preserve">Enneigement au Col de Porte (38) 
(altitude : 1325 m)
</t>
    </r>
    <r>
      <rPr>
        <i/>
        <sz val="11"/>
        <color theme="0"/>
        <rFont val="Calibri"/>
        <family val="2"/>
        <scheme val="minor"/>
      </rPr>
      <t>sur la saison hivernale entre les périodes trentenaires 1961-1990 et 1991-2020</t>
    </r>
  </si>
  <si>
    <t>Secteur</t>
  </si>
  <si>
    <t>2020*</t>
  </si>
  <si>
    <r>
      <t xml:space="preserve">Emissions de GES 
</t>
    </r>
    <r>
      <rPr>
        <sz val="11"/>
        <color theme="0"/>
        <rFont val="Calibri"/>
        <family val="2"/>
        <scheme val="minor"/>
      </rPr>
      <t>(en kteqCO2)</t>
    </r>
  </si>
  <si>
    <r>
      <t xml:space="preserve">Part des secteurs 
</t>
    </r>
    <r>
      <rPr>
        <sz val="11"/>
        <color theme="0"/>
        <rFont val="Calibri"/>
        <family val="2"/>
        <scheme val="minor"/>
      </rPr>
      <t>(en %)</t>
    </r>
  </si>
  <si>
    <t>Energie</t>
  </si>
  <si>
    <r>
      <t xml:space="preserve">Part 
</t>
    </r>
    <r>
      <rPr>
        <sz val="11"/>
        <color theme="0"/>
        <rFont val="Calibri"/>
        <family val="2"/>
        <scheme val="minor"/>
      </rPr>
      <t>(en %)</t>
    </r>
  </si>
  <si>
    <t>* données estimées</t>
  </si>
  <si>
    <t>Polluant</t>
  </si>
  <si>
    <t>Emissions 
(en tonnes)</t>
  </si>
  <si>
    <r>
      <t xml:space="preserve">Evolution 
2020 vs 2015**
</t>
    </r>
    <r>
      <rPr>
        <sz val="11"/>
        <color theme="0"/>
        <rFont val="Calibri"/>
        <family val="2"/>
        <scheme val="minor"/>
      </rPr>
      <t>(en%)</t>
    </r>
  </si>
  <si>
    <r>
      <t xml:space="preserve">Emissions 
</t>
    </r>
    <r>
      <rPr>
        <sz val="11"/>
        <color theme="0"/>
        <rFont val="Calibri"/>
        <family val="2"/>
        <scheme val="minor"/>
      </rPr>
      <t>(en tonnes)</t>
    </r>
  </si>
  <si>
    <r>
      <t xml:space="preserve">Evolution 2020 vs 2015
</t>
    </r>
    <r>
      <rPr>
        <sz val="11"/>
        <color theme="0"/>
        <rFont val="Calibri"/>
        <family val="2"/>
        <scheme val="minor"/>
      </rPr>
      <t>(en%)</t>
    </r>
  </si>
  <si>
    <t>Part (en%)</t>
  </si>
  <si>
    <t>Émissions de polluants atmosphériques par source en 2020* (p8)</t>
  </si>
  <si>
    <t xml:space="preserve">Secteur </t>
  </si>
  <si>
    <t>Part dans les émissions
(en %)</t>
  </si>
  <si>
    <t>Émissions de polluants atmosphériques par secteur en 2020* (p8)</t>
  </si>
  <si>
    <t>** évolution vs 2005 pour les SOx</t>
  </si>
  <si>
    <r>
      <t xml:space="preserve">Concentration 
</t>
    </r>
    <r>
      <rPr>
        <sz val="11"/>
        <color theme="0"/>
        <rFont val="Calibri"/>
        <family val="2"/>
        <scheme val="minor"/>
      </rPr>
      <t xml:space="preserve">(en </t>
    </r>
    <r>
      <rPr>
        <sz val="11"/>
        <color theme="0"/>
        <rFont val="Calibri"/>
        <family val="2"/>
      </rPr>
      <t>µg/m3)</t>
    </r>
  </si>
  <si>
    <t>Émissions des concentrations moyennes annuelles de polluants entre 2007 et 2020 (p9)</t>
  </si>
  <si>
    <t>Population exposée aux dépassements de la valeur limite entre 2017 et 2020 (p9)</t>
  </si>
  <si>
    <t>Nombre d'habitants</t>
  </si>
  <si>
    <t>Consommation d'énergie 
(en GWh)</t>
  </si>
  <si>
    <t>Évolution de la consommation d'énergie finale par secteur entre 2015 et 2020  (p10)</t>
  </si>
  <si>
    <r>
      <t xml:space="preserve">Consommation d'énergie 
</t>
    </r>
    <r>
      <rPr>
        <sz val="11"/>
        <color theme="0"/>
        <rFont val="Calibri"/>
        <family val="2"/>
        <scheme val="minor"/>
      </rPr>
      <t>(en GWh)</t>
    </r>
  </si>
  <si>
    <r>
      <t xml:space="preserve">évolution 2019 vs 2015
</t>
    </r>
    <r>
      <rPr>
        <sz val="11"/>
        <color theme="0"/>
        <rFont val="Calibri"/>
        <family val="2"/>
        <scheme val="minor"/>
      </rPr>
      <t>(en%)</t>
    </r>
  </si>
  <si>
    <r>
      <t xml:space="preserve">Emissions par habitant 
</t>
    </r>
    <r>
      <rPr>
        <sz val="10"/>
        <color theme="0"/>
        <rFont val="Calibri"/>
        <family val="2"/>
        <scheme val="minor"/>
      </rPr>
      <t>(en MWh/hab)</t>
    </r>
  </si>
  <si>
    <t>Évolution de la production d'énergie renouvelable entre 2015 et 2020 (p11)</t>
  </si>
  <si>
    <t>Filière</t>
  </si>
  <si>
    <t>évolution 2020 vs 2015
(en %)</t>
  </si>
  <si>
    <t>Biogaz</t>
  </si>
  <si>
    <t>Bois énergie</t>
  </si>
  <si>
    <t>Eolien</t>
  </si>
  <si>
    <t>Hydro-électricité (hors pompage)</t>
  </si>
  <si>
    <t>Pompes à chaleur</t>
  </si>
  <si>
    <t>Solaire photovoltaïque</t>
  </si>
  <si>
    <t>Solaire thermique</t>
  </si>
  <si>
    <t>Déchets</t>
  </si>
  <si>
    <r>
      <t xml:space="preserve">Production 
</t>
    </r>
    <r>
      <rPr>
        <sz val="11"/>
        <color theme="0"/>
        <rFont val="Calibri"/>
        <family val="2"/>
        <scheme val="minor"/>
      </rPr>
      <t>(en GWh)</t>
    </r>
  </si>
  <si>
    <t>Source des émissions de GES en 2020 (p6)</t>
  </si>
  <si>
    <r>
      <t xml:space="preserve">Part dans la production EnR 
</t>
    </r>
    <r>
      <rPr>
        <sz val="11"/>
        <color theme="0"/>
        <rFont val="Calibri"/>
        <family val="2"/>
        <scheme val="minor"/>
      </rPr>
      <t>(en %)</t>
    </r>
  </si>
  <si>
    <r>
      <t xml:space="preserve">Part dans la production totale
</t>
    </r>
    <r>
      <rPr>
        <sz val="11"/>
        <color theme="0"/>
        <rFont val="Calibri"/>
        <family val="2"/>
        <scheme val="minor"/>
      </rPr>
      <t>(en %)</t>
    </r>
  </si>
  <si>
    <t>Production d'énergie hors EnR</t>
  </si>
  <si>
    <t>Production EnR</t>
  </si>
  <si>
    <t>Production totale</t>
  </si>
  <si>
    <t>en GWh</t>
  </si>
  <si>
    <r>
      <t xml:space="preserve">Part EnR/Consommation
</t>
    </r>
    <r>
      <rPr>
        <sz val="11"/>
        <color theme="0"/>
        <rFont val="Calibri"/>
        <family val="2"/>
        <scheme val="minor"/>
      </rPr>
      <t>(en %)</t>
    </r>
  </si>
  <si>
    <t>Bâtiments</t>
  </si>
  <si>
    <t>Mix énergétique en 2020 (p10)</t>
  </si>
  <si>
    <t>Évolution des émissions de GES par secteur entre 2015 et 2020 (p6)</t>
  </si>
  <si>
    <t xml:space="preserve">Type d' occupation du sol </t>
  </si>
  <si>
    <t>Indicateur</t>
  </si>
  <si>
    <t>Valeur</t>
  </si>
  <si>
    <t>Vignobles</t>
  </si>
  <si>
    <t>Carbone stocké (kteqCO2)</t>
  </si>
  <si>
    <t>Vergers</t>
  </si>
  <si>
    <t>Prairies</t>
  </si>
  <si>
    <t>Forêts</t>
  </si>
  <si>
    <t>Cultures</t>
  </si>
  <si>
    <t>Surface (km²)</t>
  </si>
  <si>
    <t>De prairies à fôret</t>
  </si>
  <si>
    <t>Carbone absorbé annuellement (kteqCO2/an)</t>
  </si>
  <si>
    <t>De cultures à fôret</t>
  </si>
  <si>
    <t>De prairies à sols imperméables</t>
  </si>
  <si>
    <t>Carbone émis annuellement (kteqCO2/an)</t>
  </si>
  <si>
    <t>De prairies à cultures</t>
  </si>
  <si>
    <t xml:space="preserve">De fôrets à sols imperméables </t>
  </si>
  <si>
    <t>De fôrets à prairies</t>
  </si>
  <si>
    <t>De forêts à cultures</t>
  </si>
  <si>
    <t>De cultures à sols imperméables</t>
  </si>
  <si>
    <t>Surface (ha)</t>
  </si>
  <si>
    <t>%</t>
  </si>
  <si>
    <t>Carbone absorbé annuellement  (kteqCO2/an)</t>
  </si>
  <si>
    <t>Stockage carbone (p7)</t>
  </si>
  <si>
    <r>
      <t xml:space="preserve">Valeur 
</t>
    </r>
    <r>
      <rPr>
        <sz val="11"/>
        <color theme="0"/>
        <rFont val="Calibri"/>
        <family val="2"/>
        <scheme val="minor"/>
      </rPr>
      <t>(2018)</t>
    </r>
  </si>
  <si>
    <t>D'agriculture à prairie</t>
  </si>
  <si>
    <t>Flux de carbone*  (p7)</t>
  </si>
  <si>
    <t>* moyenne annuelle entre entre 2012 et 2018</t>
  </si>
  <si>
    <t>Absorption carbone* (p7)</t>
  </si>
  <si>
    <t>Lien Synthèse chiffres-clés 2020 - édition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</si>
</sst>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Lucida Console"/>
      <family val="3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7"/>
      <color rgb="FF000000"/>
      <name val="DejaVu Sans"/>
      <family val="2"/>
    </font>
    <font>
      <b/>
      <sz val="7"/>
      <color rgb="FF000000"/>
      <name val="DejaVu San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7"/>
      <color theme="1"/>
      <name val="DejaVu Sans"/>
      <family val="2"/>
    </font>
    <font>
      <i/>
      <sz val="7"/>
      <color rgb="FFB0B0B0"/>
      <name val="DejaVu Sans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BCBCBC"/>
      <name val="Lucida Console"/>
      <family val="3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4F8F9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rgb="FFD6DADC"/>
      </right>
      <top/>
      <bottom style="medium">
        <color rgb="FFD6DA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D6DAD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D6DADC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56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/>
    <xf numFmtId="1" fontId="0" fillId="0" borderId="0" xfId="0" applyNumberFormat="1"/>
    <xf numFmtId="0" fontId="4" fillId="2" borderId="0" xfId="0" applyFont="1" applyFill="1" applyAlignment="1">
      <alignment vertical="center"/>
    </xf>
    <xf numFmtId="49" fontId="14" fillId="5" borderId="3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/>
    <xf numFmtId="1" fontId="0" fillId="0" borderId="0" xfId="0" applyNumberFormat="1" applyFill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1" fontId="3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/>
    <xf numFmtId="49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21" fillId="0" borderId="0" xfId="0" applyNumberFormat="1" applyFont="1" applyAlignment="1">
      <alignment wrapText="1"/>
    </xf>
    <xf numFmtId="49" fontId="1" fillId="0" borderId="5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164" fontId="0" fillId="0" borderId="6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25" fillId="0" borderId="0" xfId="2" applyFont="1"/>
    <xf numFmtId="0" fontId="0" fillId="0" borderId="0" xfId="0" applyAlignment="1">
      <alignment wrapText="1"/>
    </xf>
    <xf numFmtId="0" fontId="24" fillId="0" borderId="0" xfId="2"/>
    <xf numFmtId="0" fontId="0" fillId="0" borderId="2" xfId="0" applyBorder="1" applyAlignment="1">
      <alignment horizontal="center"/>
    </xf>
    <xf numFmtId="1" fontId="0" fillId="0" borderId="2" xfId="0" applyNumberFormat="1" applyBorder="1"/>
    <xf numFmtId="9" fontId="0" fillId="0" borderId="2" xfId="1" applyFont="1" applyBorder="1"/>
    <xf numFmtId="0" fontId="0" fillId="0" borderId="7" xfId="0" applyBorder="1"/>
    <xf numFmtId="0" fontId="0" fillId="0" borderId="6" xfId="0" applyBorder="1"/>
    <xf numFmtId="9" fontId="0" fillId="0" borderId="7" xfId="1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9" fontId="0" fillId="0" borderId="10" xfId="1" applyFont="1" applyBorder="1"/>
    <xf numFmtId="49" fontId="14" fillId="5" borderId="4" xfId="0" applyNumberFormat="1" applyFont="1" applyFill="1" applyBorder="1" applyAlignment="1">
      <alignment horizontal="center" vertical="center" wrapText="1"/>
    </xf>
    <xf numFmtId="9" fontId="0" fillId="0" borderId="2" xfId="1" applyNumberFormat="1" applyFont="1" applyBorder="1"/>
    <xf numFmtId="9" fontId="0" fillId="0" borderId="9" xfId="1" applyNumberFormat="1" applyFont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1" fontId="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vertical="center"/>
    </xf>
    <xf numFmtId="1" fontId="0" fillId="0" borderId="1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9" fontId="10" fillId="0" borderId="7" xfId="1" applyFont="1" applyFill="1" applyBorder="1" applyAlignment="1">
      <alignment horizontal="center" vertical="center"/>
    </xf>
    <xf numFmtId="0" fontId="0" fillId="0" borderId="6" xfId="0" applyFont="1" applyFill="1" applyBorder="1" applyAlignment="1"/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9" fontId="10" fillId="0" borderId="10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" fontId="0" fillId="0" borderId="7" xfId="0" applyNumberFormat="1" applyBorder="1"/>
    <xf numFmtId="0" fontId="0" fillId="0" borderId="6" xfId="0" applyFont="1" applyBorder="1"/>
    <xf numFmtId="0" fontId="0" fillId="0" borderId="8" xfId="0" applyFont="1" applyBorder="1"/>
    <xf numFmtId="9" fontId="0" fillId="0" borderId="9" xfId="1" applyFont="1" applyBorder="1"/>
    <xf numFmtId="2" fontId="0" fillId="0" borderId="2" xfId="0" applyNumberFormat="1" applyFill="1" applyBorder="1"/>
    <xf numFmtId="2" fontId="0" fillId="0" borderId="9" xfId="0" applyNumberFormat="1" applyFill="1" applyBorder="1"/>
    <xf numFmtId="9" fontId="0" fillId="0" borderId="10" xfId="1" applyFont="1" applyFill="1" applyBorder="1"/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/>
    </xf>
    <xf numFmtId="3" fontId="0" fillId="0" borderId="2" xfId="0" applyNumberFormat="1" applyBorder="1"/>
    <xf numFmtId="3" fontId="0" fillId="0" borderId="9" xfId="0" applyNumberFormat="1" applyBorder="1"/>
    <xf numFmtId="3" fontId="0" fillId="0" borderId="2" xfId="0" applyNumberFormat="1" applyFill="1" applyBorder="1"/>
    <xf numFmtId="3" fontId="0" fillId="0" borderId="9" xfId="0" applyNumberFormat="1" applyFill="1" applyBorder="1"/>
    <xf numFmtId="3" fontId="0" fillId="0" borderId="2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2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7" xfId="0" applyFont="1" applyFill="1" applyBorder="1"/>
    <xf numFmtId="9" fontId="10" fillId="0" borderId="7" xfId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9" fontId="10" fillId="0" borderId="10" xfId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9" fontId="4" fillId="0" borderId="7" xfId="1" applyFont="1" applyBorder="1" applyAlignment="1">
      <alignment horizontal="center" vertical="center"/>
    </xf>
    <xf numFmtId="9" fontId="10" fillId="2" borderId="7" xfId="1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/>
    </xf>
    <xf numFmtId="9" fontId="0" fillId="0" borderId="7" xfId="1" applyNumberFormat="1" applyFont="1" applyBorder="1"/>
    <xf numFmtId="9" fontId="0" fillId="0" borderId="10" xfId="1" applyNumberFormat="1" applyFont="1" applyBorder="1"/>
    <xf numFmtId="3" fontId="0" fillId="0" borderId="9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18" xfId="0" applyBorder="1" applyAlignment="1">
      <alignment horizontal="left"/>
    </xf>
    <xf numFmtId="0" fontId="0" fillId="0" borderId="28" xfId="0" applyBorder="1" applyAlignment="1">
      <alignment horizontal="left"/>
    </xf>
    <xf numFmtId="165" fontId="0" fillId="0" borderId="0" xfId="0" applyNumberFormat="1"/>
    <xf numFmtId="0" fontId="10" fillId="2" borderId="2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9" fontId="0" fillId="0" borderId="0" xfId="1" applyFont="1"/>
    <xf numFmtId="0" fontId="17" fillId="3" borderId="13" xfId="0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" fontId="10" fillId="2" borderId="2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1" fontId="10" fillId="2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1" fontId="10" fillId="2" borderId="1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1" fillId="0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7" xfId="0" applyBorder="1" applyAlignment="1">
      <alignment horizontal="left"/>
    </xf>
    <xf numFmtId="165" fontId="9" fillId="2" borderId="7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49" fontId="14" fillId="5" borderId="34" xfId="0" applyNumberFormat="1" applyFont="1" applyFill="1" applyBorder="1" applyAlignment="1">
      <alignment horizontal="center" vertical="center" wrapText="1"/>
    </xf>
    <xf numFmtId="49" fontId="14" fillId="5" borderId="25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5" fontId="9" fillId="2" borderId="0" xfId="0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left" wrapText="1"/>
    </xf>
    <xf numFmtId="49" fontId="14" fillId="3" borderId="4" xfId="0" applyNumberFormat="1" applyFont="1" applyFill="1" applyBorder="1" applyAlignment="1">
      <alignment horizontal="left" wrapText="1"/>
    </xf>
    <xf numFmtId="49" fontId="14" fillId="3" borderId="8" xfId="0" applyNumberFormat="1" applyFont="1" applyFill="1" applyBorder="1" applyAlignment="1">
      <alignment horizontal="left" wrapText="1"/>
    </xf>
    <xf numFmtId="49" fontId="14" fillId="3" borderId="9" xfId="0" applyNumberFormat="1" applyFont="1" applyFill="1" applyBorder="1" applyAlignment="1">
      <alignment horizontal="left" wrapText="1"/>
    </xf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cae-auvergne-rhone-alpes.fr/methodologie/climat/gaz-a-effet-de-ser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A85A-E0BC-48DE-8AC5-FDCC5891D20C}">
  <dimension ref="A1:A10"/>
  <sheetViews>
    <sheetView tabSelected="1" workbookViewId="0"/>
  </sheetViews>
  <sheetFormatPr baseColWidth="10" defaultRowHeight="14.5" x14ac:dyDescent="0.35"/>
  <cols>
    <col min="1" max="1" width="140.81640625" customWidth="1"/>
  </cols>
  <sheetData>
    <row r="1" spans="1:1" ht="21" x14ac:dyDescent="0.5">
      <c r="A1" s="80" t="s">
        <v>176</v>
      </c>
    </row>
    <row r="2" spans="1:1" ht="17.5" customHeight="1" x14ac:dyDescent="0.35">
      <c r="A2" s="31"/>
    </row>
    <row r="3" spans="1:1" ht="30.5" customHeight="1" x14ac:dyDescent="0.35">
      <c r="A3" s="81" t="s">
        <v>94</v>
      </c>
    </row>
    <row r="4" spans="1:1" x14ac:dyDescent="0.35">
      <c r="A4" s="82" t="s">
        <v>93</v>
      </c>
    </row>
    <row r="5" spans="1:1" x14ac:dyDescent="0.35">
      <c r="A5" s="31"/>
    </row>
    <row r="6" spans="1:1" x14ac:dyDescent="0.35">
      <c r="A6" s="31"/>
    </row>
    <row r="7" spans="1:1" x14ac:dyDescent="0.35">
      <c r="A7" s="31"/>
    </row>
    <row r="8" spans="1:1" x14ac:dyDescent="0.35">
      <c r="A8" s="31"/>
    </row>
    <row r="9" spans="1:1" x14ac:dyDescent="0.35">
      <c r="A9" s="31"/>
    </row>
    <row r="10" spans="1:1" x14ac:dyDescent="0.35">
      <c r="A10" s="31"/>
    </row>
  </sheetData>
  <hyperlinks>
    <hyperlink ref="A4" r:id="rId1" xr:uid="{89570CF0-F895-45D0-B993-68F132EB10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B017-B66E-4F84-8426-533038FD2413}">
  <dimension ref="A1:N111"/>
  <sheetViews>
    <sheetView topLeftCell="A16" zoomScale="75" zoomScaleNormal="75" workbookViewId="0">
      <selection activeCell="C32" sqref="C32"/>
    </sheetView>
  </sheetViews>
  <sheetFormatPr baseColWidth="10" defaultRowHeight="14.5" x14ac:dyDescent="0.35"/>
  <cols>
    <col min="1" max="1" width="17.1796875" style="3" customWidth="1"/>
    <col min="2" max="2" width="22" customWidth="1"/>
    <col min="3" max="3" width="17.54296875" style="7" customWidth="1"/>
    <col min="4" max="4" width="12.1796875" bestFit="1" customWidth="1"/>
    <col min="6" max="6" width="17.90625" customWidth="1"/>
    <col min="7" max="7" width="21" customWidth="1"/>
    <col min="8" max="8" width="17.08984375" style="37" customWidth="1"/>
    <col min="9" max="9" width="27.453125" customWidth="1"/>
    <col min="11" max="11" width="16.1796875" customWidth="1"/>
    <col min="12" max="12" width="23.6328125" customWidth="1"/>
    <col min="13" max="13" width="15.1796875" customWidth="1"/>
  </cols>
  <sheetData>
    <row r="1" spans="1:14" ht="15.5" x14ac:dyDescent="0.35">
      <c r="A1" s="224" t="s">
        <v>80</v>
      </c>
      <c r="B1" s="225"/>
      <c r="C1" s="226"/>
      <c r="D1" s="1"/>
      <c r="F1" s="224" t="s">
        <v>82</v>
      </c>
      <c r="G1" s="225"/>
      <c r="H1" s="226"/>
      <c r="K1" s="224" t="s">
        <v>55</v>
      </c>
      <c r="L1" s="225"/>
      <c r="M1" s="226"/>
    </row>
    <row r="2" spans="1:14" s="31" customFormat="1" ht="15" thickBot="1" x14ac:dyDescent="0.4">
      <c r="A2" s="217" t="s">
        <v>95</v>
      </c>
      <c r="B2" s="218"/>
      <c r="C2" s="219"/>
      <c r="D2" s="48"/>
      <c r="F2" s="217" t="s">
        <v>95</v>
      </c>
      <c r="G2" s="218"/>
      <c r="H2" s="219"/>
      <c r="K2" s="217" t="s">
        <v>95</v>
      </c>
      <c r="L2" s="218"/>
      <c r="M2" s="219"/>
    </row>
    <row r="3" spans="1:14" s="7" customFormat="1" ht="23" customHeight="1" x14ac:dyDescent="0.35">
      <c r="A3" s="124" t="s">
        <v>28</v>
      </c>
      <c r="B3" s="125" t="s">
        <v>27</v>
      </c>
      <c r="C3" s="126" t="s">
        <v>81</v>
      </c>
      <c r="D3" s="131"/>
      <c r="E3" s="131"/>
      <c r="F3" s="124" t="s">
        <v>28</v>
      </c>
      <c r="G3" s="125" t="s">
        <v>11</v>
      </c>
      <c r="H3" s="126" t="s">
        <v>26</v>
      </c>
      <c r="K3" s="55" t="s">
        <v>28</v>
      </c>
      <c r="L3" s="56" t="s">
        <v>11</v>
      </c>
      <c r="M3" s="57" t="s">
        <v>26</v>
      </c>
    </row>
    <row r="4" spans="1:14" x14ac:dyDescent="0.35">
      <c r="A4" s="50" t="s">
        <v>12</v>
      </c>
      <c r="B4" s="49" t="s">
        <v>0</v>
      </c>
      <c r="C4" s="51">
        <v>2.4</v>
      </c>
      <c r="D4" s="39"/>
      <c r="E4" s="39"/>
      <c r="F4" s="50" t="s">
        <v>12</v>
      </c>
      <c r="G4" s="49" t="s">
        <v>0</v>
      </c>
      <c r="H4" s="58">
        <v>19</v>
      </c>
      <c r="I4" s="39"/>
      <c r="J4" s="39"/>
      <c r="K4" s="50" t="s">
        <v>12</v>
      </c>
      <c r="L4" s="49" t="s">
        <v>0</v>
      </c>
      <c r="M4" s="60">
        <v>-16</v>
      </c>
      <c r="N4" s="39"/>
    </row>
    <row r="5" spans="1:14" x14ac:dyDescent="0.35">
      <c r="A5" s="50" t="s">
        <v>22</v>
      </c>
      <c r="B5" s="49" t="s">
        <v>10</v>
      </c>
      <c r="C5" s="51">
        <v>2.2000000000000002</v>
      </c>
      <c r="D5" s="39"/>
      <c r="E5" s="39"/>
      <c r="F5" s="50" t="s">
        <v>22</v>
      </c>
      <c r="G5" s="49" t="s">
        <v>10</v>
      </c>
      <c r="H5" s="58">
        <v>19</v>
      </c>
      <c r="I5" s="39"/>
      <c r="J5" s="39"/>
      <c r="K5" s="50" t="s">
        <v>22</v>
      </c>
      <c r="L5" s="49" t="s">
        <v>10</v>
      </c>
      <c r="M5" s="60">
        <v>-12.2</v>
      </c>
      <c r="N5" s="39"/>
    </row>
    <row r="6" spans="1:14" x14ac:dyDescent="0.35">
      <c r="A6" s="50" t="s">
        <v>13</v>
      </c>
      <c r="B6" s="49" t="s">
        <v>1</v>
      </c>
      <c r="C6" s="51">
        <v>2.2000000000000002</v>
      </c>
      <c r="D6" s="39"/>
      <c r="E6" s="39"/>
      <c r="F6" s="50" t="s">
        <v>16</v>
      </c>
      <c r="G6" s="49" t="s">
        <v>6</v>
      </c>
      <c r="H6" s="58">
        <v>16</v>
      </c>
      <c r="I6" s="39"/>
      <c r="J6" s="39"/>
      <c r="K6" s="50" t="s">
        <v>21</v>
      </c>
      <c r="L6" s="49" t="s">
        <v>24</v>
      </c>
      <c r="M6" s="60">
        <v>-14</v>
      </c>
      <c r="N6" s="39"/>
    </row>
    <row r="7" spans="1:14" x14ac:dyDescent="0.35">
      <c r="A7" s="50" t="s">
        <v>21</v>
      </c>
      <c r="B7" s="49" t="s">
        <v>8</v>
      </c>
      <c r="C7" s="51">
        <v>2.4</v>
      </c>
      <c r="D7" s="39"/>
      <c r="E7" s="39"/>
      <c r="F7" s="50" t="s">
        <v>14</v>
      </c>
      <c r="G7" s="49" t="s">
        <v>5</v>
      </c>
      <c r="H7" s="58">
        <v>10</v>
      </c>
      <c r="I7" s="39"/>
      <c r="J7" s="39"/>
      <c r="K7" s="50" t="s">
        <v>16</v>
      </c>
      <c r="L7" s="49" t="s">
        <v>6</v>
      </c>
      <c r="M7" s="60">
        <v>-12.33333</v>
      </c>
      <c r="N7" s="39"/>
    </row>
    <row r="8" spans="1:14" x14ac:dyDescent="0.35">
      <c r="A8" s="50" t="s">
        <v>16</v>
      </c>
      <c r="B8" s="49" t="s">
        <v>6</v>
      </c>
      <c r="C8" s="51">
        <v>2.2999999999999998</v>
      </c>
      <c r="D8" s="39"/>
      <c r="E8" s="39"/>
      <c r="F8" s="50" t="s">
        <v>17</v>
      </c>
      <c r="G8" s="49" t="s">
        <v>7</v>
      </c>
      <c r="H8" s="58">
        <v>17</v>
      </c>
      <c r="I8" s="39"/>
      <c r="J8" s="39"/>
      <c r="K8" s="50" t="s">
        <v>14</v>
      </c>
      <c r="L8" s="49" t="s">
        <v>5</v>
      </c>
      <c r="M8" s="60">
        <v>-20.8</v>
      </c>
      <c r="N8" s="39"/>
    </row>
    <row r="9" spans="1:14" x14ac:dyDescent="0.35">
      <c r="A9" s="50" t="s">
        <v>14</v>
      </c>
      <c r="B9" s="49" t="s">
        <v>5</v>
      </c>
      <c r="C9" s="51">
        <v>2.6</v>
      </c>
      <c r="D9" s="39"/>
      <c r="E9" s="39"/>
      <c r="F9" s="50">
        <v>63</v>
      </c>
      <c r="G9" s="49" t="s">
        <v>2</v>
      </c>
      <c r="H9" s="58">
        <v>16</v>
      </c>
      <c r="I9" s="39"/>
      <c r="J9" s="39"/>
      <c r="K9" s="50" t="s">
        <v>17</v>
      </c>
      <c r="L9" s="49" t="s">
        <v>7</v>
      </c>
      <c r="M9" s="60">
        <v>-20.16667</v>
      </c>
      <c r="N9" s="39"/>
    </row>
    <row r="10" spans="1:14" x14ac:dyDescent="0.35">
      <c r="A10" s="50" t="s">
        <v>17</v>
      </c>
      <c r="B10" s="49" t="s">
        <v>7</v>
      </c>
      <c r="C10" s="51">
        <v>2.1</v>
      </c>
      <c r="D10" s="39"/>
      <c r="E10" s="39"/>
      <c r="F10" s="50" t="s">
        <v>15</v>
      </c>
      <c r="G10" s="49" t="s">
        <v>4</v>
      </c>
      <c r="H10" s="58">
        <v>25</v>
      </c>
      <c r="I10" s="39"/>
      <c r="J10" s="39"/>
      <c r="K10" s="50" t="s">
        <v>20</v>
      </c>
      <c r="L10" s="49" t="s">
        <v>30</v>
      </c>
      <c r="M10" s="60">
        <v>-14</v>
      </c>
      <c r="N10" s="39"/>
    </row>
    <row r="11" spans="1:14" x14ac:dyDescent="0.35">
      <c r="A11" s="50" t="s">
        <v>20</v>
      </c>
      <c r="B11" s="49" t="s">
        <v>9</v>
      </c>
      <c r="C11" s="51">
        <v>2.1</v>
      </c>
      <c r="D11" s="39"/>
      <c r="E11" s="39"/>
      <c r="F11" s="50" t="s">
        <v>18</v>
      </c>
      <c r="G11" s="49" t="s">
        <v>29</v>
      </c>
      <c r="H11" s="58">
        <v>23</v>
      </c>
      <c r="I11" s="39"/>
      <c r="J11" s="39"/>
      <c r="K11" s="50">
        <v>63</v>
      </c>
      <c r="L11" s="49" t="s">
        <v>2</v>
      </c>
      <c r="M11" s="60">
        <v>-14.93333</v>
      </c>
      <c r="N11" s="39"/>
    </row>
    <row r="12" spans="1:14" ht="15" thickBot="1" x14ac:dyDescent="0.4">
      <c r="A12" s="50">
        <v>63</v>
      </c>
      <c r="B12" s="49" t="s">
        <v>2</v>
      </c>
      <c r="C12" s="51">
        <v>2.5</v>
      </c>
      <c r="D12" s="39"/>
      <c r="E12" s="39"/>
      <c r="F12" s="52" t="s">
        <v>19</v>
      </c>
      <c r="G12" s="53" t="s">
        <v>25</v>
      </c>
      <c r="H12" s="59">
        <v>16</v>
      </c>
      <c r="I12" s="39"/>
      <c r="J12" s="39"/>
      <c r="K12" s="50" t="s">
        <v>15</v>
      </c>
      <c r="L12" s="49" t="s">
        <v>4</v>
      </c>
      <c r="M12" s="60">
        <v>-16</v>
      </c>
      <c r="N12" s="39"/>
    </row>
    <row r="13" spans="1:14" x14ac:dyDescent="0.35">
      <c r="A13" s="50" t="s">
        <v>15</v>
      </c>
      <c r="B13" s="49" t="s">
        <v>4</v>
      </c>
      <c r="C13" s="51">
        <v>2.5</v>
      </c>
      <c r="D13" s="39"/>
      <c r="E13" s="39"/>
      <c r="I13" s="39"/>
      <c r="J13" s="39"/>
      <c r="K13" s="50" t="s">
        <v>18</v>
      </c>
      <c r="L13" s="49" t="s">
        <v>29</v>
      </c>
      <c r="M13" s="60">
        <v>-21.566669999999998</v>
      </c>
      <c r="N13" s="39"/>
    </row>
    <row r="14" spans="1:14" ht="15" customHeight="1" x14ac:dyDescent="0.35">
      <c r="A14" s="50" t="s">
        <v>18</v>
      </c>
      <c r="B14" s="49" t="s">
        <v>29</v>
      </c>
      <c r="C14" s="51">
        <v>2.7</v>
      </c>
      <c r="D14" s="39"/>
      <c r="E14" s="39"/>
      <c r="F14" s="227" t="s">
        <v>83</v>
      </c>
      <c r="G14" s="227"/>
      <c r="H14" s="227"/>
      <c r="I14" s="39"/>
      <c r="J14" s="39"/>
      <c r="K14" s="50" t="s">
        <v>19</v>
      </c>
      <c r="L14" s="49" t="s">
        <v>25</v>
      </c>
      <c r="M14" s="60">
        <v>-21</v>
      </c>
      <c r="N14" s="39"/>
    </row>
    <row r="15" spans="1:14" ht="15" customHeight="1" thickBot="1" x14ac:dyDescent="0.4">
      <c r="A15" s="50" t="s">
        <v>19</v>
      </c>
      <c r="B15" s="49" t="s">
        <v>3</v>
      </c>
      <c r="C15" s="51">
        <v>2.5</v>
      </c>
      <c r="D15" s="39"/>
      <c r="E15" s="39"/>
      <c r="F15" s="227"/>
      <c r="G15" s="227"/>
      <c r="H15" s="227"/>
      <c r="I15" s="39"/>
      <c r="J15" s="39"/>
      <c r="K15" s="228" t="s">
        <v>23</v>
      </c>
      <c r="L15" s="229"/>
      <c r="M15" s="61">
        <v>-15.552777499999998</v>
      </c>
      <c r="N15" s="39"/>
    </row>
    <row r="16" spans="1:14" ht="15" thickBot="1" x14ac:dyDescent="0.4">
      <c r="A16" s="215" t="s">
        <v>23</v>
      </c>
      <c r="B16" s="216"/>
      <c r="C16" s="62">
        <v>2.2999999999999998</v>
      </c>
      <c r="D16" s="42"/>
      <c r="E16" s="42"/>
      <c r="F16" s="227"/>
      <c r="G16" s="227"/>
      <c r="H16" s="227"/>
      <c r="I16" s="43"/>
      <c r="J16" s="39"/>
      <c r="N16" s="43"/>
    </row>
    <row r="17" spans="1:14" ht="14.5" customHeight="1" thickBot="1" x14ac:dyDescent="0.4">
      <c r="A17" s="38"/>
      <c r="B17" s="39"/>
      <c r="C17" s="40"/>
      <c r="D17" s="39"/>
      <c r="E17" s="39"/>
      <c r="F17" s="63"/>
      <c r="G17" s="63"/>
      <c r="H17" s="63"/>
      <c r="I17" s="39"/>
      <c r="J17" s="39"/>
      <c r="K17" s="214" t="s">
        <v>84</v>
      </c>
      <c r="L17" s="214"/>
      <c r="M17" s="214"/>
      <c r="N17" s="39"/>
    </row>
    <row r="18" spans="1:14" ht="30.5" customHeight="1" x14ac:dyDescent="0.35">
      <c r="A18" s="220" t="s">
        <v>96</v>
      </c>
      <c r="B18" s="221"/>
      <c r="C18" s="64" t="s">
        <v>79</v>
      </c>
      <c r="F18" s="39"/>
      <c r="K18" s="214"/>
      <c r="L18" s="214"/>
      <c r="M18" s="214"/>
    </row>
    <row r="19" spans="1:14" ht="30.5" customHeight="1" thickBot="1" x14ac:dyDescent="0.4">
      <c r="A19" s="222"/>
      <c r="B19" s="223"/>
      <c r="C19" s="65">
        <v>-0.31</v>
      </c>
      <c r="D19" s="39"/>
      <c r="E19" s="39"/>
      <c r="F19" s="39"/>
      <c r="G19" s="31"/>
      <c r="I19" s="31"/>
      <c r="J19" s="31"/>
      <c r="K19" s="214"/>
      <c r="L19" s="214"/>
      <c r="M19" s="214"/>
    </row>
    <row r="20" spans="1:14" x14ac:dyDescent="0.35">
      <c r="A20" s="44"/>
      <c r="B20" s="42"/>
      <c r="D20" s="39"/>
      <c r="E20" s="39"/>
      <c r="F20" s="39"/>
      <c r="G20" s="31"/>
      <c r="I20" s="31"/>
      <c r="J20" s="31"/>
    </row>
    <row r="21" spans="1:14" ht="15" thickBot="1" x14ac:dyDescent="0.4">
      <c r="A21" s="38"/>
      <c r="B21" s="39"/>
      <c r="D21" s="39"/>
      <c r="E21" s="39"/>
      <c r="F21" s="39"/>
      <c r="M21" s="5"/>
    </row>
    <row r="22" spans="1:14" ht="15.5" x14ac:dyDescent="0.35">
      <c r="A22" s="224" t="s">
        <v>54</v>
      </c>
      <c r="B22" s="225"/>
      <c r="C22" s="226"/>
      <c r="D22" s="39"/>
      <c r="E22" s="39"/>
      <c r="F22" s="224" t="s">
        <v>56</v>
      </c>
      <c r="G22" s="225"/>
      <c r="H22" s="226"/>
      <c r="I22" s="47"/>
      <c r="J22" s="47"/>
      <c r="M22" s="5"/>
    </row>
    <row r="23" spans="1:14" ht="15" thickBot="1" x14ac:dyDescent="0.4">
      <c r="A23" s="217" t="s">
        <v>95</v>
      </c>
      <c r="B23" s="218"/>
      <c r="C23" s="219"/>
      <c r="D23" s="45"/>
      <c r="E23" s="39"/>
      <c r="F23" s="217" t="s">
        <v>95</v>
      </c>
      <c r="G23" s="218"/>
      <c r="H23" s="219"/>
      <c r="M23" s="5"/>
    </row>
    <row r="24" spans="1:14" ht="24" customHeight="1" x14ac:dyDescent="0.35">
      <c r="A24" s="124" t="s">
        <v>28</v>
      </c>
      <c r="B24" s="125" t="s">
        <v>27</v>
      </c>
      <c r="C24" s="126" t="s">
        <v>86</v>
      </c>
      <c r="D24" s="127"/>
      <c r="E24" s="127"/>
      <c r="F24" s="128" t="s">
        <v>28</v>
      </c>
      <c r="G24" s="129" t="s">
        <v>27</v>
      </c>
      <c r="H24" s="130" t="s">
        <v>87</v>
      </c>
      <c r="M24" s="5"/>
    </row>
    <row r="25" spans="1:14" x14ac:dyDescent="0.35">
      <c r="A25" s="50" t="s">
        <v>12</v>
      </c>
      <c r="B25" s="49" t="s">
        <v>0</v>
      </c>
      <c r="C25" s="51">
        <v>-135</v>
      </c>
      <c r="D25" s="39"/>
      <c r="E25" s="39"/>
      <c r="F25" s="67" t="s">
        <v>12</v>
      </c>
      <c r="G25" s="66" t="s">
        <v>0</v>
      </c>
      <c r="H25" s="68">
        <v>-8</v>
      </c>
      <c r="M25" s="5"/>
    </row>
    <row r="26" spans="1:14" x14ac:dyDescent="0.35">
      <c r="A26" s="50" t="s">
        <v>22</v>
      </c>
      <c r="B26" s="49" t="s">
        <v>10</v>
      </c>
      <c r="C26" s="51">
        <v>-75</v>
      </c>
      <c r="D26" s="45"/>
      <c r="E26" s="45"/>
      <c r="F26" s="67" t="s">
        <v>22</v>
      </c>
      <c r="G26" s="66" t="s">
        <v>10</v>
      </c>
      <c r="H26" s="68">
        <v>-8</v>
      </c>
      <c r="M26" s="5"/>
    </row>
    <row r="27" spans="1:14" x14ac:dyDescent="0.35">
      <c r="A27" s="50" t="s">
        <v>16</v>
      </c>
      <c r="B27" s="49" t="s">
        <v>6</v>
      </c>
      <c r="C27" s="51">
        <v>-39</v>
      </c>
      <c r="D27" s="39"/>
      <c r="E27" s="39"/>
      <c r="F27" s="67" t="s">
        <v>13</v>
      </c>
      <c r="G27" s="66" t="s">
        <v>32</v>
      </c>
      <c r="H27" s="68">
        <v>-7</v>
      </c>
      <c r="M27" s="5"/>
    </row>
    <row r="28" spans="1:14" x14ac:dyDescent="0.35">
      <c r="A28" s="50" t="s">
        <v>14</v>
      </c>
      <c r="B28" s="49" t="s">
        <v>31</v>
      </c>
      <c r="C28" s="51">
        <v>-116</v>
      </c>
      <c r="D28" s="39"/>
      <c r="E28" s="39"/>
      <c r="F28" s="67" t="s">
        <v>21</v>
      </c>
      <c r="G28" s="66" t="s">
        <v>24</v>
      </c>
      <c r="H28" s="68">
        <v>-12</v>
      </c>
      <c r="M28" s="5"/>
    </row>
    <row r="29" spans="1:14" x14ac:dyDescent="0.35">
      <c r="A29" s="50" t="s">
        <v>17</v>
      </c>
      <c r="B29" s="49" t="s">
        <v>7</v>
      </c>
      <c r="C29" s="51">
        <v>-42</v>
      </c>
      <c r="D29" s="39"/>
      <c r="E29" s="39"/>
      <c r="F29" s="67" t="s">
        <v>16</v>
      </c>
      <c r="G29" s="66" t="s">
        <v>6</v>
      </c>
      <c r="H29" s="68">
        <v>-8</v>
      </c>
      <c r="M29" s="5"/>
    </row>
    <row r="30" spans="1:14" x14ac:dyDescent="0.35">
      <c r="A30" s="50">
        <v>63</v>
      </c>
      <c r="B30" s="49" t="s">
        <v>2</v>
      </c>
      <c r="C30" s="51">
        <v>-113</v>
      </c>
      <c r="D30" s="39"/>
      <c r="E30" s="39"/>
      <c r="F30" s="67" t="s">
        <v>14</v>
      </c>
      <c r="G30" s="66" t="s">
        <v>5</v>
      </c>
      <c r="H30" s="68">
        <v>-7</v>
      </c>
      <c r="M30" s="5"/>
    </row>
    <row r="31" spans="1:14" x14ac:dyDescent="0.35">
      <c r="A31" s="50" t="s">
        <v>15</v>
      </c>
      <c r="B31" s="49" t="s">
        <v>4</v>
      </c>
      <c r="C31" s="51">
        <v>-128</v>
      </c>
      <c r="D31" s="39"/>
      <c r="E31" s="39"/>
      <c r="F31" s="67" t="s">
        <v>17</v>
      </c>
      <c r="G31" s="66" t="s">
        <v>33</v>
      </c>
      <c r="H31" s="68">
        <v>-10</v>
      </c>
      <c r="M31" s="5"/>
    </row>
    <row r="32" spans="1:14" ht="15" thickBot="1" x14ac:dyDescent="0.4">
      <c r="A32" s="52" t="s">
        <v>18</v>
      </c>
      <c r="B32" s="53" t="s">
        <v>29</v>
      </c>
      <c r="C32" s="54">
        <v>-79</v>
      </c>
      <c r="D32" s="45"/>
      <c r="E32" s="39"/>
      <c r="F32" s="67" t="s">
        <v>20</v>
      </c>
      <c r="G32" s="66" t="s">
        <v>34</v>
      </c>
      <c r="H32" s="69">
        <v>-10.5</v>
      </c>
      <c r="M32" s="5"/>
    </row>
    <row r="33" spans="1:13" x14ac:dyDescent="0.35">
      <c r="D33" s="39"/>
      <c r="E33" s="39"/>
      <c r="F33" s="70">
        <v>63</v>
      </c>
      <c r="G33" s="66" t="s">
        <v>2</v>
      </c>
      <c r="H33" s="68">
        <v>-9</v>
      </c>
      <c r="M33" s="33"/>
    </row>
    <row r="34" spans="1:13" ht="14.5" customHeight="1" x14ac:dyDescent="0.35">
      <c r="A34" s="227" t="s">
        <v>85</v>
      </c>
      <c r="B34" s="227"/>
      <c r="C34" s="227"/>
      <c r="D34" s="46"/>
      <c r="E34" s="39"/>
      <c r="F34" s="67" t="s">
        <v>15</v>
      </c>
      <c r="G34" s="66" t="s">
        <v>4</v>
      </c>
      <c r="H34" s="68">
        <v>-10</v>
      </c>
    </row>
    <row r="35" spans="1:13" x14ac:dyDescent="0.35">
      <c r="A35" s="227"/>
      <c r="B35" s="227"/>
      <c r="C35" s="227"/>
      <c r="D35" s="39"/>
      <c r="E35" s="39"/>
      <c r="F35" s="67" t="s">
        <v>18</v>
      </c>
      <c r="G35" s="66" t="s">
        <v>29</v>
      </c>
      <c r="H35" s="68">
        <v>-12</v>
      </c>
    </row>
    <row r="36" spans="1:13" x14ac:dyDescent="0.35">
      <c r="A36" s="227"/>
      <c r="B36" s="227"/>
      <c r="C36" s="227"/>
      <c r="D36" s="39"/>
      <c r="E36" s="39"/>
      <c r="F36" s="67" t="s">
        <v>19</v>
      </c>
      <c r="G36" s="66" t="s">
        <v>25</v>
      </c>
      <c r="H36" s="68">
        <v>-10</v>
      </c>
    </row>
    <row r="37" spans="1:13" ht="15" thickBot="1" x14ac:dyDescent="0.4">
      <c r="A37" s="38"/>
      <c r="B37" s="39"/>
      <c r="C37" s="40"/>
      <c r="D37" s="39"/>
      <c r="E37" s="39"/>
      <c r="F37" s="215" t="s">
        <v>23</v>
      </c>
      <c r="G37" s="216"/>
      <c r="H37" s="61">
        <v>-9.3333333333333339</v>
      </c>
    </row>
    <row r="38" spans="1:13" ht="15" thickBot="1" x14ac:dyDescent="0.4">
      <c r="A38" s="38"/>
      <c r="B38" s="39"/>
      <c r="C38" s="40"/>
      <c r="D38" s="39"/>
      <c r="E38" s="39"/>
      <c r="F38" s="39"/>
    </row>
    <row r="39" spans="1:13" s="31" customFormat="1" ht="15.5" x14ac:dyDescent="0.35">
      <c r="A39" s="224" t="s">
        <v>57</v>
      </c>
      <c r="B39" s="225"/>
      <c r="C39" s="226"/>
      <c r="D39" s="39"/>
      <c r="E39" s="39"/>
      <c r="F39" s="224" t="s">
        <v>58</v>
      </c>
      <c r="G39" s="225"/>
      <c r="H39" s="226"/>
    </row>
    <row r="40" spans="1:13" ht="15" thickBot="1" x14ac:dyDescent="0.4">
      <c r="A40" s="217" t="s">
        <v>90</v>
      </c>
      <c r="B40" s="218"/>
      <c r="C40" s="219"/>
      <c r="D40" s="39"/>
      <c r="E40" s="39"/>
      <c r="F40" s="217" t="s">
        <v>89</v>
      </c>
      <c r="G40" s="218"/>
      <c r="H40" s="219"/>
      <c r="I40" s="48"/>
    </row>
    <row r="41" spans="1:13" ht="29" x14ac:dyDescent="0.35">
      <c r="A41" s="124" t="s">
        <v>53</v>
      </c>
      <c r="B41" s="125" t="s">
        <v>49</v>
      </c>
      <c r="C41" s="36" t="s">
        <v>91</v>
      </c>
      <c r="D41" s="39"/>
      <c r="E41" s="39"/>
      <c r="F41" s="34" t="s">
        <v>53</v>
      </c>
      <c r="G41" s="35" t="s">
        <v>52</v>
      </c>
      <c r="H41" s="36" t="s">
        <v>92</v>
      </c>
    </row>
    <row r="42" spans="1:13" x14ac:dyDescent="0.35">
      <c r="A42" s="114">
        <v>1997</v>
      </c>
      <c r="B42" s="115" t="s">
        <v>50</v>
      </c>
      <c r="C42" s="116">
        <v>84</v>
      </c>
      <c r="D42" s="39"/>
      <c r="E42" s="39"/>
      <c r="F42" s="73">
        <v>1974</v>
      </c>
      <c r="G42" s="71" t="s">
        <v>23</v>
      </c>
      <c r="H42" s="74">
        <v>0</v>
      </c>
    </row>
    <row r="43" spans="1:13" x14ac:dyDescent="0.35">
      <c r="A43" s="114">
        <v>1997</v>
      </c>
      <c r="B43" s="115" t="s">
        <v>51</v>
      </c>
      <c r="C43" s="116">
        <v>40</v>
      </c>
      <c r="D43" s="39"/>
      <c r="E43" s="39"/>
      <c r="F43" s="73">
        <v>1974</v>
      </c>
      <c r="G43" s="71" t="s">
        <v>88</v>
      </c>
      <c r="H43" s="74">
        <v>4</v>
      </c>
    </row>
    <row r="44" spans="1:13" x14ac:dyDescent="0.35">
      <c r="A44" s="114">
        <v>1998</v>
      </c>
      <c r="B44" s="115" t="s">
        <v>50</v>
      </c>
      <c r="C44" s="116">
        <v>81</v>
      </c>
      <c r="D44" s="39"/>
      <c r="E44" s="39"/>
      <c r="F44" s="73">
        <v>1975</v>
      </c>
      <c r="G44" s="71" t="s">
        <v>23</v>
      </c>
      <c r="H44" s="74">
        <v>0</v>
      </c>
    </row>
    <row r="45" spans="1:13" x14ac:dyDescent="0.35">
      <c r="A45" s="114">
        <v>1998</v>
      </c>
      <c r="B45" s="115" t="s">
        <v>51</v>
      </c>
      <c r="C45" s="116">
        <v>42</v>
      </c>
      <c r="D45" s="39"/>
      <c r="E45" s="39"/>
      <c r="F45" s="73">
        <v>1975</v>
      </c>
      <c r="G45" s="71" t="s">
        <v>88</v>
      </c>
      <c r="H45" s="74">
        <v>8</v>
      </c>
    </row>
    <row r="46" spans="1:13" x14ac:dyDescent="0.35">
      <c r="A46" s="117">
        <v>1998</v>
      </c>
      <c r="B46" s="115" t="s">
        <v>50</v>
      </c>
      <c r="C46" s="116">
        <v>80</v>
      </c>
      <c r="D46" s="39"/>
      <c r="E46" s="39"/>
      <c r="F46" s="73">
        <v>1976</v>
      </c>
      <c r="G46" s="71" t="s">
        <v>23</v>
      </c>
      <c r="H46" s="74">
        <v>0</v>
      </c>
    </row>
    <row r="47" spans="1:13" x14ac:dyDescent="0.35">
      <c r="A47" s="114">
        <v>1999</v>
      </c>
      <c r="B47" s="115" t="s">
        <v>51</v>
      </c>
      <c r="C47" s="116">
        <v>44</v>
      </c>
      <c r="D47" s="39"/>
      <c r="E47" s="39"/>
      <c r="F47" s="73">
        <v>1976</v>
      </c>
      <c r="G47" s="71" t="s">
        <v>88</v>
      </c>
      <c r="H47" s="74">
        <v>17</v>
      </c>
    </row>
    <row r="48" spans="1:13" x14ac:dyDescent="0.35">
      <c r="A48" s="114">
        <v>2000</v>
      </c>
      <c r="B48" s="115" t="s">
        <v>50</v>
      </c>
      <c r="C48" s="116">
        <v>79</v>
      </c>
      <c r="D48" s="39"/>
      <c r="E48" s="39"/>
      <c r="F48" s="73">
        <v>1982</v>
      </c>
      <c r="G48" s="71" t="s">
        <v>23</v>
      </c>
      <c r="H48" s="74">
        <v>10</v>
      </c>
    </row>
    <row r="49" spans="1:8" x14ac:dyDescent="0.35">
      <c r="A49" s="114">
        <v>2000</v>
      </c>
      <c r="B49" s="115" t="s">
        <v>51</v>
      </c>
      <c r="C49" s="116">
        <v>43</v>
      </c>
      <c r="D49" s="39"/>
      <c r="E49" s="39"/>
      <c r="F49" s="73">
        <v>1982</v>
      </c>
      <c r="G49" s="71" t="s">
        <v>88</v>
      </c>
      <c r="H49" s="74">
        <v>8</v>
      </c>
    </row>
    <row r="50" spans="1:8" x14ac:dyDescent="0.35">
      <c r="A50" s="114">
        <v>2001</v>
      </c>
      <c r="B50" s="115" t="s">
        <v>50</v>
      </c>
      <c r="C50" s="116">
        <v>77</v>
      </c>
      <c r="D50" s="39"/>
      <c r="E50" s="39"/>
      <c r="F50" s="73">
        <v>1983</v>
      </c>
      <c r="G50" s="71" t="s">
        <v>23</v>
      </c>
      <c r="H50" s="74">
        <v>15</v>
      </c>
    </row>
    <row r="51" spans="1:8" x14ac:dyDescent="0.35">
      <c r="A51" s="114">
        <v>2001</v>
      </c>
      <c r="B51" s="115" t="s">
        <v>51</v>
      </c>
      <c r="C51" s="116">
        <v>41</v>
      </c>
      <c r="D51" s="39"/>
      <c r="E51" s="39"/>
      <c r="F51" s="73">
        <v>1983</v>
      </c>
      <c r="G51" s="71" t="s">
        <v>88</v>
      </c>
      <c r="H51" s="74">
        <v>9</v>
      </c>
    </row>
    <row r="52" spans="1:8" x14ac:dyDescent="0.35">
      <c r="A52" s="114">
        <v>2002</v>
      </c>
      <c r="B52" s="115" t="s">
        <v>50</v>
      </c>
      <c r="C52" s="116">
        <v>86</v>
      </c>
      <c r="D52" s="39"/>
      <c r="E52" s="39"/>
      <c r="F52" s="73">
        <v>1986</v>
      </c>
      <c r="G52" s="71" t="s">
        <v>23</v>
      </c>
      <c r="H52" s="74">
        <v>2</v>
      </c>
    </row>
    <row r="53" spans="1:8" x14ac:dyDescent="0.35">
      <c r="A53" s="118">
        <v>2002</v>
      </c>
      <c r="B53" s="119" t="s">
        <v>51</v>
      </c>
      <c r="C53" s="120">
        <v>44</v>
      </c>
      <c r="D53" s="39"/>
      <c r="E53" s="39"/>
      <c r="F53" s="73">
        <v>1986</v>
      </c>
      <c r="G53" s="71" t="s">
        <v>88</v>
      </c>
      <c r="H53" s="74">
        <v>3</v>
      </c>
    </row>
    <row r="54" spans="1:8" x14ac:dyDescent="0.35">
      <c r="A54" s="118">
        <v>2003</v>
      </c>
      <c r="B54" s="119" t="s">
        <v>50</v>
      </c>
      <c r="C54" s="120">
        <v>94</v>
      </c>
      <c r="F54" s="73">
        <v>1987</v>
      </c>
      <c r="G54" s="71" t="s">
        <v>23</v>
      </c>
      <c r="H54" s="74">
        <v>-3</v>
      </c>
    </row>
    <row r="55" spans="1:8" x14ac:dyDescent="0.35">
      <c r="A55" s="118">
        <v>2003</v>
      </c>
      <c r="B55" s="119" t="s">
        <v>51</v>
      </c>
      <c r="C55" s="120">
        <v>52</v>
      </c>
      <c r="F55" s="73">
        <v>1987</v>
      </c>
      <c r="G55" s="71" t="s">
        <v>88</v>
      </c>
      <c r="H55" s="74">
        <v>2</v>
      </c>
    </row>
    <row r="56" spans="1:8" x14ac:dyDescent="0.35">
      <c r="A56" s="118">
        <v>2004</v>
      </c>
      <c r="B56" s="119" t="s">
        <v>50</v>
      </c>
      <c r="C56" s="120">
        <v>84</v>
      </c>
      <c r="F56" s="73">
        <v>1989</v>
      </c>
      <c r="G56" s="71" t="s">
        <v>23</v>
      </c>
      <c r="H56" s="74">
        <v>2</v>
      </c>
    </row>
    <row r="57" spans="1:8" x14ac:dyDescent="0.35">
      <c r="A57" s="118">
        <v>2004</v>
      </c>
      <c r="B57" s="119" t="s">
        <v>51</v>
      </c>
      <c r="C57" s="120">
        <v>45</v>
      </c>
      <c r="F57" s="73">
        <v>1989</v>
      </c>
      <c r="G57" s="71" t="s">
        <v>88</v>
      </c>
      <c r="H57" s="74">
        <v>2</v>
      </c>
    </row>
    <row r="58" spans="1:8" x14ac:dyDescent="0.35">
      <c r="A58" s="118">
        <v>2005</v>
      </c>
      <c r="B58" s="119" t="s">
        <v>50</v>
      </c>
      <c r="C58" s="120">
        <v>83</v>
      </c>
      <c r="F58" s="73">
        <v>1990</v>
      </c>
      <c r="G58" s="71" t="s">
        <v>23</v>
      </c>
      <c r="H58" s="74">
        <v>-5</v>
      </c>
    </row>
    <row r="59" spans="1:8" x14ac:dyDescent="0.35">
      <c r="A59" s="118">
        <v>2005</v>
      </c>
      <c r="B59" s="119" t="s">
        <v>51</v>
      </c>
      <c r="C59" s="120">
        <v>46</v>
      </c>
      <c r="F59" s="73">
        <v>1990</v>
      </c>
      <c r="G59" s="71" t="s">
        <v>88</v>
      </c>
      <c r="H59" s="74">
        <v>4</v>
      </c>
    </row>
    <row r="60" spans="1:8" x14ac:dyDescent="0.35">
      <c r="A60" s="118">
        <v>2006</v>
      </c>
      <c r="B60" s="119" t="s">
        <v>50</v>
      </c>
      <c r="C60" s="120">
        <v>86</v>
      </c>
      <c r="F60" s="73">
        <v>1991</v>
      </c>
      <c r="G60" s="71" t="s">
        <v>23</v>
      </c>
      <c r="H60" s="74">
        <v>0</v>
      </c>
    </row>
    <row r="61" spans="1:8" x14ac:dyDescent="0.35">
      <c r="A61" s="118">
        <v>2006</v>
      </c>
      <c r="B61" s="119" t="s">
        <v>51</v>
      </c>
      <c r="C61" s="120">
        <v>47</v>
      </c>
      <c r="F61" s="73">
        <v>1991</v>
      </c>
      <c r="G61" s="71" t="s">
        <v>88</v>
      </c>
      <c r="H61" s="74">
        <v>6</v>
      </c>
    </row>
    <row r="62" spans="1:8" x14ac:dyDescent="0.35">
      <c r="A62" s="118">
        <v>2007</v>
      </c>
      <c r="B62" s="119" t="s">
        <v>50</v>
      </c>
      <c r="C62" s="120">
        <v>83</v>
      </c>
      <c r="F62" s="73">
        <v>1992</v>
      </c>
      <c r="G62" s="71" t="s">
        <v>23</v>
      </c>
      <c r="H62" s="74">
        <v>1</v>
      </c>
    </row>
    <row r="63" spans="1:8" x14ac:dyDescent="0.35">
      <c r="A63" s="118">
        <v>2007</v>
      </c>
      <c r="B63" s="119" t="s">
        <v>51</v>
      </c>
      <c r="C63" s="120">
        <v>42</v>
      </c>
      <c r="F63" s="73">
        <v>1992</v>
      </c>
      <c r="G63" s="71" t="s">
        <v>88</v>
      </c>
      <c r="H63" s="74">
        <v>1</v>
      </c>
    </row>
    <row r="64" spans="1:8" x14ac:dyDescent="0.35">
      <c r="A64" s="118">
        <v>2008</v>
      </c>
      <c r="B64" s="119" t="s">
        <v>50</v>
      </c>
      <c r="C64" s="120">
        <v>76</v>
      </c>
      <c r="F64" s="73">
        <v>1994</v>
      </c>
      <c r="G64" s="71" t="s">
        <v>23</v>
      </c>
      <c r="H64" s="74">
        <v>2</v>
      </c>
    </row>
    <row r="65" spans="1:8" x14ac:dyDescent="0.35">
      <c r="A65" s="118">
        <v>2008</v>
      </c>
      <c r="B65" s="119" t="s">
        <v>51</v>
      </c>
      <c r="C65" s="120">
        <v>45</v>
      </c>
      <c r="F65" s="73">
        <v>1994</v>
      </c>
      <c r="G65" s="71" t="s">
        <v>88</v>
      </c>
      <c r="H65" s="74">
        <v>3</v>
      </c>
    </row>
    <row r="66" spans="1:8" x14ac:dyDescent="0.35">
      <c r="A66" s="118">
        <v>2009</v>
      </c>
      <c r="B66" s="119" t="s">
        <v>50</v>
      </c>
      <c r="C66" s="120">
        <v>82</v>
      </c>
      <c r="F66" s="73">
        <v>1995</v>
      </c>
      <c r="G66" s="71" t="s">
        <v>23</v>
      </c>
      <c r="H66" s="74">
        <v>2</v>
      </c>
    </row>
    <row r="67" spans="1:8" x14ac:dyDescent="0.35">
      <c r="A67" s="118">
        <v>2009</v>
      </c>
      <c r="B67" s="119" t="s">
        <v>51</v>
      </c>
      <c r="C67" s="120">
        <v>48</v>
      </c>
      <c r="F67" s="73">
        <v>1995</v>
      </c>
      <c r="G67" s="71" t="s">
        <v>88</v>
      </c>
      <c r="H67" s="74">
        <v>2</v>
      </c>
    </row>
    <row r="68" spans="1:8" x14ac:dyDescent="0.35">
      <c r="A68" s="118">
        <v>2010</v>
      </c>
      <c r="B68" s="119" t="s">
        <v>50</v>
      </c>
      <c r="C68" s="120">
        <v>81</v>
      </c>
      <c r="F68" s="73">
        <v>1997</v>
      </c>
      <c r="G68" s="71" t="s">
        <v>23</v>
      </c>
      <c r="H68" s="74">
        <v>0</v>
      </c>
    </row>
    <row r="69" spans="1:8" x14ac:dyDescent="0.35">
      <c r="A69" s="118">
        <v>2010</v>
      </c>
      <c r="B69" s="119" t="s">
        <v>51</v>
      </c>
      <c r="C69" s="120">
        <v>48</v>
      </c>
      <c r="F69" s="73">
        <v>1997</v>
      </c>
      <c r="G69" s="71" t="s">
        <v>88</v>
      </c>
      <c r="H69" s="74">
        <v>1</v>
      </c>
    </row>
    <row r="70" spans="1:8" x14ac:dyDescent="0.35">
      <c r="A70" s="118">
        <v>2011</v>
      </c>
      <c r="B70" s="119" t="s">
        <v>50</v>
      </c>
      <c r="C70" s="120">
        <v>82</v>
      </c>
      <c r="F70" s="73">
        <v>1998</v>
      </c>
      <c r="G70" s="71" t="s">
        <v>23</v>
      </c>
      <c r="H70" s="74">
        <v>1</v>
      </c>
    </row>
    <row r="71" spans="1:8" x14ac:dyDescent="0.35">
      <c r="A71" s="118">
        <v>2011</v>
      </c>
      <c r="B71" s="119" t="s">
        <v>51</v>
      </c>
      <c r="C71" s="120">
        <v>44</v>
      </c>
      <c r="F71" s="73">
        <v>1998</v>
      </c>
      <c r="G71" s="71" t="s">
        <v>88</v>
      </c>
      <c r="H71" s="74">
        <v>2</v>
      </c>
    </row>
    <row r="72" spans="1:8" x14ac:dyDescent="0.35">
      <c r="A72" s="118">
        <v>2012</v>
      </c>
      <c r="B72" s="119" t="s">
        <v>50</v>
      </c>
      <c r="C72" s="120">
        <v>79</v>
      </c>
      <c r="F72" s="73">
        <v>1999</v>
      </c>
      <c r="G72" s="71" t="s">
        <v>23</v>
      </c>
      <c r="H72" s="74">
        <v>0</v>
      </c>
    </row>
    <row r="73" spans="1:8" x14ac:dyDescent="0.35">
      <c r="A73" s="118">
        <v>2012</v>
      </c>
      <c r="B73" s="119" t="s">
        <v>51</v>
      </c>
      <c r="C73" s="120">
        <v>43</v>
      </c>
      <c r="F73" s="73">
        <v>1999</v>
      </c>
      <c r="G73" s="71" t="s">
        <v>88</v>
      </c>
      <c r="H73" s="74">
        <v>6</v>
      </c>
    </row>
    <row r="74" spans="1:8" x14ac:dyDescent="0.35">
      <c r="A74" s="118">
        <v>2013</v>
      </c>
      <c r="B74" s="119" t="s">
        <v>50</v>
      </c>
      <c r="C74" s="120">
        <v>81</v>
      </c>
      <c r="F74" s="73">
        <v>2000</v>
      </c>
      <c r="G74" s="71" t="s">
        <v>23</v>
      </c>
      <c r="H74" s="74">
        <v>0</v>
      </c>
    </row>
    <row r="75" spans="1:8" x14ac:dyDescent="0.35">
      <c r="A75" s="118">
        <v>2013</v>
      </c>
      <c r="B75" s="119" t="s">
        <v>51</v>
      </c>
      <c r="C75" s="120">
        <v>44</v>
      </c>
      <c r="F75" s="73">
        <v>2000</v>
      </c>
      <c r="G75" s="71" t="s">
        <v>88</v>
      </c>
      <c r="H75" s="74">
        <v>0</v>
      </c>
    </row>
    <row r="76" spans="1:8" x14ac:dyDescent="0.35">
      <c r="A76" s="118">
        <v>2014</v>
      </c>
      <c r="B76" s="119" t="s">
        <v>50</v>
      </c>
      <c r="C76" s="120">
        <v>80</v>
      </c>
      <c r="F76" s="73">
        <v>2001</v>
      </c>
      <c r="G76" s="71" t="s">
        <v>23</v>
      </c>
      <c r="H76" s="74">
        <v>0</v>
      </c>
    </row>
    <row r="77" spans="1:8" x14ac:dyDescent="0.35">
      <c r="A77" s="118">
        <v>2014</v>
      </c>
      <c r="B77" s="119" t="s">
        <v>51</v>
      </c>
      <c r="C77" s="120">
        <v>45</v>
      </c>
      <c r="F77" s="73">
        <v>2001</v>
      </c>
      <c r="G77" s="71" t="s">
        <v>88</v>
      </c>
      <c r="H77" s="74">
        <v>2</v>
      </c>
    </row>
    <row r="78" spans="1:8" x14ac:dyDescent="0.35">
      <c r="A78" s="118">
        <v>2015</v>
      </c>
      <c r="B78" s="119" t="s">
        <v>50</v>
      </c>
      <c r="C78" s="120">
        <v>83</v>
      </c>
      <c r="F78" s="73">
        <v>2002</v>
      </c>
      <c r="G78" s="71" t="s">
        <v>23</v>
      </c>
      <c r="H78" s="74">
        <v>0</v>
      </c>
    </row>
    <row r="79" spans="1:8" x14ac:dyDescent="0.35">
      <c r="A79" s="118">
        <v>2015</v>
      </c>
      <c r="B79" s="119" t="s">
        <v>51</v>
      </c>
      <c r="C79" s="120">
        <v>48</v>
      </c>
      <c r="F79" s="73">
        <v>2002</v>
      </c>
      <c r="G79" s="71" t="s">
        <v>88</v>
      </c>
      <c r="H79" s="74">
        <v>2</v>
      </c>
    </row>
    <row r="80" spans="1:8" x14ac:dyDescent="0.35">
      <c r="A80" s="118">
        <v>2016</v>
      </c>
      <c r="B80" s="119" t="s">
        <v>50</v>
      </c>
      <c r="C80" s="120">
        <v>79</v>
      </c>
      <c r="F80" s="73">
        <v>2003</v>
      </c>
      <c r="G80" s="71" t="s">
        <v>23</v>
      </c>
      <c r="H80" s="74">
        <v>25</v>
      </c>
    </row>
    <row r="81" spans="1:8" x14ac:dyDescent="0.35">
      <c r="A81" s="118">
        <v>2016</v>
      </c>
      <c r="B81" s="119" t="s">
        <v>51</v>
      </c>
      <c r="C81" s="120">
        <v>44</v>
      </c>
      <c r="F81" s="73">
        <v>2003</v>
      </c>
      <c r="G81" s="71" t="s">
        <v>88</v>
      </c>
      <c r="H81" s="74">
        <v>26</v>
      </c>
    </row>
    <row r="82" spans="1:8" x14ac:dyDescent="0.35">
      <c r="A82" s="118">
        <v>2017</v>
      </c>
      <c r="B82" s="119" t="s">
        <v>50</v>
      </c>
      <c r="C82" s="120">
        <v>84</v>
      </c>
      <c r="F82" s="73">
        <v>2004</v>
      </c>
      <c r="G82" s="71" t="s">
        <v>23</v>
      </c>
      <c r="H82" s="74">
        <v>-1</v>
      </c>
    </row>
    <row r="83" spans="1:8" x14ac:dyDescent="0.35">
      <c r="A83" s="118">
        <v>2017</v>
      </c>
      <c r="B83" s="119" t="s">
        <v>51</v>
      </c>
      <c r="C83" s="120">
        <v>49</v>
      </c>
      <c r="F83" s="73">
        <v>2004</v>
      </c>
      <c r="G83" s="71" t="s">
        <v>88</v>
      </c>
      <c r="H83" s="74">
        <v>-1</v>
      </c>
    </row>
    <row r="84" spans="1:8" x14ac:dyDescent="0.35">
      <c r="A84" s="118">
        <v>2018</v>
      </c>
      <c r="B84" s="119" t="s">
        <v>50</v>
      </c>
      <c r="C84" s="120">
        <v>88</v>
      </c>
      <c r="F84" s="73">
        <v>2005</v>
      </c>
      <c r="G84" s="71" t="s">
        <v>23</v>
      </c>
      <c r="H84" s="74">
        <v>1</v>
      </c>
    </row>
    <row r="85" spans="1:8" x14ac:dyDescent="0.35">
      <c r="A85" s="118">
        <v>2018</v>
      </c>
      <c r="B85" s="119" t="s">
        <v>51</v>
      </c>
      <c r="C85" s="120">
        <v>54</v>
      </c>
      <c r="F85" s="73">
        <v>2005</v>
      </c>
      <c r="G85" s="71" t="s">
        <v>88</v>
      </c>
      <c r="H85" s="74">
        <v>0</v>
      </c>
    </row>
    <row r="86" spans="1:8" x14ac:dyDescent="0.35">
      <c r="A86" s="118">
        <v>2019</v>
      </c>
      <c r="B86" s="119" t="s">
        <v>50</v>
      </c>
      <c r="C86" s="120">
        <v>87</v>
      </c>
      <c r="F86" s="73">
        <v>2006</v>
      </c>
      <c r="G86" s="71" t="s">
        <v>23</v>
      </c>
      <c r="H86" s="74">
        <v>1</v>
      </c>
    </row>
    <row r="87" spans="1:8" x14ac:dyDescent="0.35">
      <c r="A87" s="118">
        <v>2019</v>
      </c>
      <c r="B87" s="119" t="s">
        <v>51</v>
      </c>
      <c r="C87" s="120">
        <v>53</v>
      </c>
      <c r="F87" s="73">
        <v>2006</v>
      </c>
      <c r="G87" s="71" t="s">
        <v>88</v>
      </c>
      <c r="H87" s="74">
        <v>2</v>
      </c>
    </row>
    <row r="88" spans="1:8" x14ac:dyDescent="0.35">
      <c r="A88" s="118">
        <v>2020</v>
      </c>
      <c r="B88" s="119" t="s">
        <v>50</v>
      </c>
      <c r="C88" s="120">
        <v>79</v>
      </c>
      <c r="F88" s="73">
        <v>2007</v>
      </c>
      <c r="G88" s="71" t="s">
        <v>23</v>
      </c>
      <c r="H88" s="74">
        <v>0</v>
      </c>
    </row>
    <row r="89" spans="1:8" ht="15" thickBot="1" x14ac:dyDescent="0.4">
      <c r="A89" s="121">
        <v>2020</v>
      </c>
      <c r="B89" s="122" t="s">
        <v>51</v>
      </c>
      <c r="C89" s="123">
        <v>51</v>
      </c>
      <c r="F89" s="73">
        <v>2007</v>
      </c>
      <c r="G89" s="71" t="s">
        <v>88</v>
      </c>
      <c r="H89" s="74">
        <v>2</v>
      </c>
    </row>
    <row r="90" spans="1:8" x14ac:dyDescent="0.35">
      <c r="F90" s="73">
        <v>2009</v>
      </c>
      <c r="G90" s="71" t="s">
        <v>23</v>
      </c>
      <c r="H90" s="74">
        <v>0</v>
      </c>
    </row>
    <row r="91" spans="1:8" x14ac:dyDescent="0.35">
      <c r="F91" s="73">
        <v>2009</v>
      </c>
      <c r="G91" s="71" t="s">
        <v>88</v>
      </c>
      <c r="H91" s="74">
        <v>1</v>
      </c>
    </row>
    <row r="92" spans="1:8" x14ac:dyDescent="0.35">
      <c r="F92" s="73">
        <v>2010</v>
      </c>
      <c r="G92" s="71" t="s">
        <v>23</v>
      </c>
      <c r="H92" s="74">
        <v>0</v>
      </c>
    </row>
    <row r="93" spans="1:8" x14ac:dyDescent="0.35">
      <c r="F93" s="73">
        <v>2010</v>
      </c>
      <c r="G93" s="71" t="s">
        <v>88</v>
      </c>
      <c r="H93" s="74">
        <v>1</v>
      </c>
    </row>
    <row r="94" spans="1:8" x14ac:dyDescent="0.35">
      <c r="F94" s="73">
        <v>2011</v>
      </c>
      <c r="G94" s="71" t="s">
        <v>23</v>
      </c>
      <c r="H94" s="74">
        <v>1</v>
      </c>
    </row>
    <row r="95" spans="1:8" x14ac:dyDescent="0.35">
      <c r="F95" s="73">
        <v>2011</v>
      </c>
      <c r="G95" s="71" t="s">
        <v>88</v>
      </c>
      <c r="H95" s="74">
        <v>1</v>
      </c>
    </row>
    <row r="96" spans="1:8" x14ac:dyDescent="0.35">
      <c r="F96" s="73">
        <v>2012</v>
      </c>
      <c r="G96" s="71" t="s">
        <v>23</v>
      </c>
      <c r="H96" s="74">
        <v>0</v>
      </c>
    </row>
    <row r="97" spans="6:9" x14ac:dyDescent="0.35">
      <c r="F97" s="73">
        <v>2012</v>
      </c>
      <c r="G97" s="71" t="s">
        <v>88</v>
      </c>
      <c r="H97" s="74">
        <v>0</v>
      </c>
    </row>
    <row r="98" spans="6:9" x14ac:dyDescent="0.35">
      <c r="F98" s="73">
        <v>2013</v>
      </c>
      <c r="G98" s="71" t="s">
        <v>23</v>
      </c>
      <c r="H98" s="74">
        <v>-5</v>
      </c>
    </row>
    <row r="99" spans="6:9" x14ac:dyDescent="0.35">
      <c r="F99" s="73">
        <v>2013</v>
      </c>
      <c r="G99" s="71" t="s">
        <v>88</v>
      </c>
      <c r="H99" s="74">
        <v>1</v>
      </c>
    </row>
    <row r="100" spans="6:9" x14ac:dyDescent="0.35">
      <c r="F100" s="73">
        <v>2015</v>
      </c>
      <c r="G100" s="71" t="s">
        <v>23</v>
      </c>
      <c r="H100" s="74">
        <v>8</v>
      </c>
    </row>
    <row r="101" spans="6:9" x14ac:dyDescent="0.35">
      <c r="F101" s="73">
        <v>2015</v>
      </c>
      <c r="G101" s="71" t="s">
        <v>88</v>
      </c>
      <c r="H101" s="74">
        <v>5</v>
      </c>
    </row>
    <row r="102" spans="6:9" x14ac:dyDescent="0.35">
      <c r="F102" s="73">
        <v>2016</v>
      </c>
      <c r="G102" s="71" t="s">
        <v>23</v>
      </c>
      <c r="H102" s="74">
        <v>-1</v>
      </c>
    </row>
    <row r="103" spans="6:9" x14ac:dyDescent="0.35">
      <c r="F103" s="73">
        <v>2016</v>
      </c>
      <c r="G103" s="71" t="s">
        <v>88</v>
      </c>
      <c r="H103" s="74">
        <v>2</v>
      </c>
    </row>
    <row r="104" spans="6:9" x14ac:dyDescent="0.35">
      <c r="F104" s="73">
        <v>2017</v>
      </c>
      <c r="G104" s="71" t="s">
        <v>23</v>
      </c>
      <c r="H104" s="74">
        <v>1</v>
      </c>
    </row>
    <row r="105" spans="6:9" x14ac:dyDescent="0.35">
      <c r="F105" s="75">
        <v>2017</v>
      </c>
      <c r="G105" s="72" t="s">
        <v>88</v>
      </c>
      <c r="H105" s="76">
        <v>1</v>
      </c>
    </row>
    <row r="106" spans="6:9" x14ac:dyDescent="0.35">
      <c r="F106" s="75">
        <v>2018</v>
      </c>
      <c r="G106" s="72" t="s">
        <v>23</v>
      </c>
      <c r="H106" s="76">
        <v>4</v>
      </c>
    </row>
    <row r="107" spans="6:9" x14ac:dyDescent="0.35">
      <c r="F107" s="75">
        <v>2018</v>
      </c>
      <c r="G107" s="72" t="s">
        <v>88</v>
      </c>
      <c r="H107" s="76">
        <v>3</v>
      </c>
    </row>
    <row r="108" spans="6:9" x14ac:dyDescent="0.35">
      <c r="F108" s="75">
        <v>2019</v>
      </c>
      <c r="G108" s="72" t="s">
        <v>23</v>
      </c>
      <c r="H108" s="76">
        <v>3</v>
      </c>
    </row>
    <row r="109" spans="6:9" ht="15" thickBot="1" x14ac:dyDescent="0.4">
      <c r="F109" s="77">
        <v>2019</v>
      </c>
      <c r="G109" s="78" t="s">
        <v>88</v>
      </c>
      <c r="H109" s="79">
        <v>2</v>
      </c>
    </row>
    <row r="110" spans="6:9" x14ac:dyDescent="0.35">
      <c r="G110" s="39"/>
      <c r="H110" s="41"/>
      <c r="I110" s="39"/>
    </row>
    <row r="111" spans="6:9" x14ac:dyDescent="0.35">
      <c r="G111" s="39"/>
      <c r="H111" s="41"/>
      <c r="I111" s="39"/>
    </row>
  </sheetData>
  <mergeCells count="21">
    <mergeCell ref="K1:M1"/>
    <mergeCell ref="K15:L15"/>
    <mergeCell ref="A1:C1"/>
    <mergeCell ref="A16:B16"/>
    <mergeCell ref="F1:H1"/>
    <mergeCell ref="A2:C2"/>
    <mergeCell ref="F2:H2"/>
    <mergeCell ref="K2:M2"/>
    <mergeCell ref="F14:H16"/>
    <mergeCell ref="K17:M19"/>
    <mergeCell ref="F37:G37"/>
    <mergeCell ref="A40:C40"/>
    <mergeCell ref="A23:C23"/>
    <mergeCell ref="A18:B19"/>
    <mergeCell ref="A39:C39"/>
    <mergeCell ref="F39:H39"/>
    <mergeCell ref="F40:H40"/>
    <mergeCell ref="A22:C22"/>
    <mergeCell ref="A34:C36"/>
    <mergeCell ref="F22:H22"/>
    <mergeCell ref="F23:H23"/>
  </mergeCells>
  <pageMargins left="0.7" right="0.7" top="0.75" bottom="0.75" header="0.3" footer="0.3"/>
  <pageSetup paperSize="9" orientation="portrait" horizontalDpi="4294967293" r:id="rId1"/>
  <ignoredErrors>
    <ignoredError sqref="A4:A15 F11:F12 K4:L4 K10:L10 F4:F10 K5:K9 K11:K14 A25:A32 F25:F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95A0-7950-40B0-A5D9-DC43B00A34D2}">
  <dimension ref="A1:I45"/>
  <sheetViews>
    <sheetView zoomScale="75" zoomScaleNormal="75" workbookViewId="0">
      <selection activeCell="A2" sqref="A2"/>
    </sheetView>
  </sheetViews>
  <sheetFormatPr baseColWidth="10" defaultRowHeight="14.5" x14ac:dyDescent="0.35"/>
  <cols>
    <col min="1" max="1" width="34.6328125" customWidth="1"/>
    <col min="2" max="5" width="13.81640625" customWidth="1"/>
  </cols>
  <sheetData>
    <row r="1" spans="1:9" ht="28.5" customHeight="1" thickBot="1" x14ac:dyDescent="0.4">
      <c r="A1" s="230" t="s">
        <v>146</v>
      </c>
      <c r="B1" s="231"/>
      <c r="C1" s="231"/>
      <c r="D1" s="231"/>
      <c r="E1" s="232"/>
    </row>
    <row r="2" spans="1:9" ht="47.5" customHeight="1" x14ac:dyDescent="0.35">
      <c r="A2" s="34" t="s">
        <v>97</v>
      </c>
      <c r="B2" s="35" t="s">
        <v>53</v>
      </c>
      <c r="C2" s="35" t="s">
        <v>99</v>
      </c>
      <c r="D2" s="92" t="s">
        <v>108</v>
      </c>
      <c r="E2" s="36" t="s">
        <v>100</v>
      </c>
    </row>
    <row r="3" spans="1:9" x14ac:dyDescent="0.35">
      <c r="A3" s="87" t="s">
        <v>41</v>
      </c>
      <c r="B3" s="83">
        <v>2015</v>
      </c>
      <c r="C3" s="162">
        <v>9013</v>
      </c>
      <c r="D3" s="84"/>
      <c r="E3" s="86"/>
      <c r="G3" s="2"/>
    </row>
    <row r="4" spans="1:9" x14ac:dyDescent="0.35">
      <c r="A4" s="87" t="s">
        <v>67</v>
      </c>
      <c r="B4" s="83">
        <v>2015</v>
      </c>
      <c r="C4" s="162">
        <v>10777</v>
      </c>
      <c r="D4" s="84"/>
      <c r="E4" s="86"/>
    </row>
    <row r="5" spans="1:9" x14ac:dyDescent="0.35">
      <c r="A5" s="87" t="s">
        <v>42</v>
      </c>
      <c r="B5" s="83">
        <v>2015</v>
      </c>
      <c r="C5" s="162">
        <v>9306</v>
      </c>
      <c r="D5" s="84"/>
      <c r="E5" s="86"/>
    </row>
    <row r="6" spans="1:9" x14ac:dyDescent="0.35">
      <c r="A6" s="87" t="s">
        <v>43</v>
      </c>
      <c r="B6" s="83">
        <v>2015</v>
      </c>
      <c r="C6" s="162">
        <v>4005</v>
      </c>
      <c r="D6" s="84"/>
      <c r="E6" s="86"/>
    </row>
    <row r="7" spans="1:9" x14ac:dyDescent="0.35">
      <c r="A7" s="87" t="s">
        <v>47</v>
      </c>
      <c r="B7" s="83">
        <v>2015</v>
      </c>
      <c r="C7" s="162">
        <v>17502</v>
      </c>
      <c r="D7" s="84"/>
      <c r="E7" s="86"/>
    </row>
    <row r="8" spans="1:9" x14ac:dyDescent="0.35">
      <c r="A8" s="87" t="s">
        <v>41</v>
      </c>
      <c r="B8" s="83" t="s">
        <v>98</v>
      </c>
      <c r="C8" s="162">
        <v>8999</v>
      </c>
      <c r="D8" s="93">
        <f>(C8-C3)/C3</f>
        <v>-1.5533118828359037E-3</v>
      </c>
      <c r="E8" s="88">
        <f>C8/(SUM($C$8:$C$12))</f>
        <v>0.20267105085356515</v>
      </c>
      <c r="G8" s="2"/>
      <c r="I8" s="5"/>
    </row>
    <row r="9" spans="1:9" x14ac:dyDescent="0.35">
      <c r="A9" s="87" t="s">
        <v>67</v>
      </c>
      <c r="B9" s="83" t="s">
        <v>98</v>
      </c>
      <c r="C9" s="162">
        <v>10011</v>
      </c>
      <c r="D9" s="93">
        <f t="shared" ref="D9:D12" si="0">(C9-C4)/C4</f>
        <v>-7.1077294237728503E-2</v>
      </c>
      <c r="E9" s="88">
        <f t="shared" ref="E9:E12" si="1">C9/(SUM($C$8:$C$12))</f>
        <v>0.22546281699022566</v>
      </c>
      <c r="I9" s="5"/>
    </row>
    <row r="10" spans="1:9" x14ac:dyDescent="0.35">
      <c r="A10" s="87" t="s">
        <v>42</v>
      </c>
      <c r="B10" s="83" t="s">
        <v>98</v>
      </c>
      <c r="C10" s="162">
        <v>7607</v>
      </c>
      <c r="D10" s="93">
        <f t="shared" si="0"/>
        <v>-0.18257038469804426</v>
      </c>
      <c r="E10" s="88">
        <f t="shared" si="1"/>
        <v>0.17132111166163685</v>
      </c>
      <c r="I10" s="5"/>
    </row>
    <row r="11" spans="1:9" x14ac:dyDescent="0.35">
      <c r="A11" s="87" t="s">
        <v>43</v>
      </c>
      <c r="B11" s="83" t="s">
        <v>98</v>
      </c>
      <c r="C11" s="162">
        <v>3392</v>
      </c>
      <c r="D11" s="93">
        <f t="shared" si="0"/>
        <v>-0.15305867665418227</v>
      </c>
      <c r="E11" s="88">
        <f t="shared" si="1"/>
        <v>7.6392955272285026E-2</v>
      </c>
      <c r="I11" s="5"/>
    </row>
    <row r="12" spans="1:9" ht="15" thickBot="1" x14ac:dyDescent="0.4">
      <c r="A12" s="89" t="s">
        <v>47</v>
      </c>
      <c r="B12" s="90" t="s">
        <v>98</v>
      </c>
      <c r="C12" s="163">
        <v>14393</v>
      </c>
      <c r="D12" s="94">
        <f t="shared" si="0"/>
        <v>-0.17763684150382814</v>
      </c>
      <c r="E12" s="91">
        <f t="shared" si="1"/>
        <v>0.32415206522228729</v>
      </c>
      <c r="I12" s="5"/>
    </row>
    <row r="13" spans="1:9" ht="15" thickBot="1" x14ac:dyDescent="0.4">
      <c r="I13" s="6"/>
    </row>
    <row r="14" spans="1:9" ht="28" customHeight="1" thickBot="1" x14ac:dyDescent="0.4">
      <c r="A14" s="233" t="s">
        <v>75</v>
      </c>
      <c r="B14" s="234"/>
      <c r="C14" s="234"/>
      <c r="D14" s="235"/>
      <c r="I14" s="6"/>
    </row>
    <row r="15" spans="1:9" ht="43.5" x14ac:dyDescent="0.35">
      <c r="A15" s="34" t="s">
        <v>53</v>
      </c>
      <c r="B15" s="35" t="s">
        <v>76</v>
      </c>
      <c r="C15" s="35" t="s">
        <v>77</v>
      </c>
      <c r="D15" s="98" t="s">
        <v>108</v>
      </c>
      <c r="I15" s="6"/>
    </row>
    <row r="16" spans="1:9" x14ac:dyDescent="0.35">
      <c r="A16" s="95">
        <v>2015</v>
      </c>
      <c r="B16" s="152">
        <v>7877698</v>
      </c>
      <c r="C16" s="142">
        <v>6.4235770398916028</v>
      </c>
      <c r="D16" s="86"/>
      <c r="I16" s="6"/>
    </row>
    <row r="17" spans="1:9" ht="15" thickBot="1" x14ac:dyDescent="0.4">
      <c r="A17" s="97" t="s">
        <v>98</v>
      </c>
      <c r="B17" s="153">
        <v>8082099</v>
      </c>
      <c r="C17" s="143">
        <v>5.4938698474245369</v>
      </c>
      <c r="D17" s="91">
        <f>(C17-C16)/C16</f>
        <v>-0.1447335630433654</v>
      </c>
      <c r="I17" s="6"/>
    </row>
    <row r="18" spans="1:9" ht="15" thickBot="1" x14ac:dyDescent="0.4">
      <c r="B18" s="159"/>
    </row>
    <row r="19" spans="1:9" ht="28.5" customHeight="1" thickBot="1" x14ac:dyDescent="0.4">
      <c r="A19" s="230" t="s">
        <v>136</v>
      </c>
      <c r="B19" s="231"/>
      <c r="C19" s="231"/>
      <c r="D19" s="232"/>
    </row>
    <row r="20" spans="1:9" ht="43.5" x14ac:dyDescent="0.35">
      <c r="A20" s="34" t="s">
        <v>101</v>
      </c>
      <c r="B20" s="35" t="s">
        <v>53</v>
      </c>
      <c r="C20" s="35" t="s">
        <v>99</v>
      </c>
      <c r="D20" s="98" t="s">
        <v>102</v>
      </c>
      <c r="E20" s="4"/>
      <c r="F20" s="4"/>
      <c r="G20" s="4"/>
    </row>
    <row r="21" spans="1:9" x14ac:dyDescent="0.35">
      <c r="A21" s="99" t="s">
        <v>64</v>
      </c>
      <c r="B21" s="83" t="s">
        <v>98</v>
      </c>
      <c r="C21" s="160">
        <v>12638.92</v>
      </c>
      <c r="D21" s="100">
        <f>(C21/SUM(C21:C23))*100</f>
        <v>28.464535878064083</v>
      </c>
    </row>
    <row r="22" spans="1:9" x14ac:dyDescent="0.35">
      <c r="A22" s="99" t="s">
        <v>68</v>
      </c>
      <c r="B22" s="83" t="s">
        <v>98</v>
      </c>
      <c r="C22" s="160">
        <v>27631.67</v>
      </c>
      <c r="D22" s="100">
        <f>(C22/SUM(C21:C23))*100</f>
        <v>62.230211290666219</v>
      </c>
    </row>
    <row r="23" spans="1:9" ht="15" thickBot="1" x14ac:dyDescent="0.4">
      <c r="A23" s="101" t="s">
        <v>66</v>
      </c>
      <c r="B23" s="90" t="s">
        <v>98</v>
      </c>
      <c r="C23" s="161">
        <v>4131.75</v>
      </c>
      <c r="D23" s="102">
        <f>(C23/SUM(C21:C23))*100</f>
        <v>9.3052528312697049</v>
      </c>
    </row>
    <row r="25" spans="1:9" x14ac:dyDescent="0.35">
      <c r="A25" s="31" t="s">
        <v>103</v>
      </c>
    </row>
    <row r="42" spans="1:4" ht="15" thickBot="1" x14ac:dyDescent="0.4">
      <c r="A42" s="27"/>
      <c r="B42" s="28"/>
      <c r="C42" s="29"/>
      <c r="D42" s="28"/>
    </row>
    <row r="43" spans="1:4" ht="15" thickBot="1" x14ac:dyDescent="0.4">
      <c r="A43" s="27"/>
      <c r="B43" s="28"/>
      <c r="C43" s="29"/>
      <c r="D43" s="28"/>
    </row>
    <row r="44" spans="1:4" ht="15" thickBot="1" x14ac:dyDescent="0.4">
      <c r="A44" s="27"/>
      <c r="B44" s="28"/>
      <c r="C44" s="29"/>
      <c r="D44" s="28"/>
    </row>
    <row r="45" spans="1:4" ht="15" thickBot="1" x14ac:dyDescent="0.4">
      <c r="A45" s="27"/>
      <c r="B45" s="28"/>
      <c r="C45" s="29"/>
      <c r="D45" s="28"/>
    </row>
  </sheetData>
  <mergeCells count="3">
    <mergeCell ref="A19:D19"/>
    <mergeCell ref="A1:E1"/>
    <mergeCell ref="A14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4A4-A9FD-4D36-AB14-5587166F2546}">
  <dimension ref="A1:E50"/>
  <sheetViews>
    <sheetView workbookViewId="0">
      <selection activeCell="C55" sqref="C55"/>
    </sheetView>
  </sheetViews>
  <sheetFormatPr baseColWidth="10" defaultColWidth="8.6328125" defaultRowHeight="14.5" x14ac:dyDescent="0.35"/>
  <cols>
    <col min="1" max="1" width="28.6328125" style="31" customWidth="1"/>
    <col min="2" max="2" width="44.6328125" style="31" customWidth="1"/>
    <col min="3" max="3" width="12.36328125" style="31" customWidth="1"/>
    <col min="4" max="4" width="8.36328125" style="31" customWidth="1"/>
    <col min="5" max="1013" width="10.6328125" style="31" customWidth="1"/>
    <col min="1014" max="16384" width="8.6328125" style="31"/>
  </cols>
  <sheetData>
    <row r="1" spans="1:5" ht="33" customHeight="1" thickBot="1" x14ac:dyDescent="0.4">
      <c r="A1" s="230" t="s">
        <v>170</v>
      </c>
      <c r="B1" s="231"/>
      <c r="C1" s="232"/>
    </row>
    <row r="2" spans="1:5" ht="33.5" customHeight="1" x14ac:dyDescent="0.35">
      <c r="A2" s="34" t="s">
        <v>147</v>
      </c>
      <c r="B2" s="92" t="s">
        <v>148</v>
      </c>
      <c r="C2" s="186" t="s">
        <v>171</v>
      </c>
    </row>
    <row r="3" spans="1:5" x14ac:dyDescent="0.35">
      <c r="A3" s="194" t="s">
        <v>155</v>
      </c>
      <c r="B3" s="187" t="s">
        <v>151</v>
      </c>
      <c r="C3" s="190">
        <v>314715.99819999997</v>
      </c>
      <c r="D3" s="178"/>
    </row>
    <row r="4" spans="1:5" x14ac:dyDescent="0.35">
      <c r="A4" s="194" t="s">
        <v>152</v>
      </c>
      <c r="B4" s="187" t="s">
        <v>151</v>
      </c>
      <c r="C4" s="189">
        <v>5828.7672000000002</v>
      </c>
      <c r="D4" s="178"/>
    </row>
    <row r="5" spans="1:5" x14ac:dyDescent="0.35">
      <c r="A5" s="194" t="s">
        <v>150</v>
      </c>
      <c r="B5" s="187" t="s">
        <v>151</v>
      </c>
      <c r="C5" s="189">
        <v>9741.3637999999992</v>
      </c>
      <c r="D5" s="178"/>
    </row>
    <row r="6" spans="1:5" x14ac:dyDescent="0.35">
      <c r="A6" s="194" t="s">
        <v>153</v>
      </c>
      <c r="B6" s="187" t="s">
        <v>151</v>
      </c>
      <c r="C6" s="190">
        <v>584157.04920000001</v>
      </c>
      <c r="D6" s="178"/>
      <c r="E6" s="178"/>
    </row>
    <row r="7" spans="1:5" x14ac:dyDescent="0.35">
      <c r="A7" s="194" t="s">
        <v>154</v>
      </c>
      <c r="B7" s="187" t="s">
        <v>151</v>
      </c>
      <c r="C7" s="190">
        <v>677265.42879999999</v>
      </c>
      <c r="D7" s="178"/>
      <c r="E7" s="178"/>
    </row>
    <row r="8" spans="1:5" ht="8.5" customHeight="1" x14ac:dyDescent="0.35">
      <c r="A8" s="194"/>
      <c r="B8" s="187"/>
      <c r="C8" s="190"/>
      <c r="D8" s="178"/>
      <c r="E8" s="178"/>
    </row>
    <row r="9" spans="1:5" x14ac:dyDescent="0.35">
      <c r="A9" s="194" t="s">
        <v>155</v>
      </c>
      <c r="B9" s="187" t="s">
        <v>156</v>
      </c>
      <c r="C9" s="190">
        <v>16740.2127</v>
      </c>
      <c r="D9" s="178"/>
      <c r="E9" s="178"/>
    </row>
    <row r="10" spans="1:5" x14ac:dyDescent="0.35">
      <c r="A10" s="194" t="s">
        <v>152</v>
      </c>
      <c r="B10" s="187" t="s">
        <v>156</v>
      </c>
      <c r="C10" s="190">
        <v>336.923</v>
      </c>
      <c r="D10" s="178"/>
      <c r="E10" s="178"/>
    </row>
    <row r="11" spans="1:5" x14ac:dyDescent="0.35">
      <c r="A11" s="194" t="s">
        <v>150</v>
      </c>
      <c r="B11" s="187" t="s">
        <v>156</v>
      </c>
      <c r="C11" s="190">
        <v>773.1241</v>
      </c>
      <c r="D11" s="178"/>
      <c r="E11" s="178"/>
    </row>
    <row r="12" spans="1:5" x14ac:dyDescent="0.35">
      <c r="A12" s="194" t="s">
        <v>153</v>
      </c>
      <c r="B12" s="187" t="s">
        <v>156</v>
      </c>
      <c r="C12" s="190">
        <v>19602.585500000001</v>
      </c>
      <c r="D12" s="178"/>
    </row>
    <row r="13" spans="1:5" ht="15" thickBot="1" x14ac:dyDescent="0.4">
      <c r="A13" s="195" t="s">
        <v>154</v>
      </c>
      <c r="B13" s="191" t="s">
        <v>156</v>
      </c>
      <c r="C13" s="192">
        <v>23763.6993</v>
      </c>
      <c r="D13" s="178"/>
      <c r="E13" s="178"/>
    </row>
    <row r="14" spans="1:5" x14ac:dyDescent="0.35">
      <c r="D14" s="178"/>
      <c r="E14" s="178"/>
    </row>
    <row r="17" spans="1:5" ht="9.5" customHeight="1" thickBot="1" x14ac:dyDescent="0.4"/>
    <row r="18" spans="1:5" ht="30.5" customHeight="1" thickBot="1" x14ac:dyDescent="0.4">
      <c r="A18" s="230" t="s">
        <v>173</v>
      </c>
      <c r="B18" s="231"/>
      <c r="C18" s="231"/>
    </row>
    <row r="19" spans="1:5" ht="30.5" customHeight="1" thickBot="1" x14ac:dyDescent="0.4">
      <c r="A19" s="201" t="s">
        <v>147</v>
      </c>
      <c r="B19" s="202" t="s">
        <v>148</v>
      </c>
      <c r="C19" s="203" t="s">
        <v>149</v>
      </c>
    </row>
    <row r="20" spans="1:5" x14ac:dyDescent="0.35">
      <c r="A20" s="200" t="s">
        <v>157</v>
      </c>
      <c r="B20" s="193" t="s">
        <v>158</v>
      </c>
      <c r="C20" s="206">
        <v>0</v>
      </c>
    </row>
    <row r="21" spans="1:5" x14ac:dyDescent="0.35">
      <c r="A21" s="194" t="s">
        <v>159</v>
      </c>
      <c r="B21" s="187" t="s">
        <v>158</v>
      </c>
      <c r="C21" s="207">
        <v>1.136709E-2</v>
      </c>
    </row>
    <row r="22" spans="1:5" x14ac:dyDescent="0.35">
      <c r="A22" s="194" t="s">
        <v>172</v>
      </c>
      <c r="B22" s="187" t="s">
        <v>158</v>
      </c>
      <c r="C22" s="207">
        <v>0</v>
      </c>
    </row>
    <row r="23" spans="1:5" x14ac:dyDescent="0.35">
      <c r="A23" s="194" t="s">
        <v>160</v>
      </c>
      <c r="B23" s="187" t="s">
        <v>161</v>
      </c>
      <c r="C23" s="207">
        <v>-36.050422009999998</v>
      </c>
    </row>
    <row r="24" spans="1:5" x14ac:dyDescent="0.35">
      <c r="A24" s="194" t="s">
        <v>162</v>
      </c>
      <c r="B24" s="187" t="s">
        <v>161</v>
      </c>
      <c r="C24" s="207">
        <v>-1.06202208</v>
      </c>
    </row>
    <row r="25" spans="1:5" x14ac:dyDescent="0.35">
      <c r="A25" s="194" t="s">
        <v>163</v>
      </c>
      <c r="B25" s="187" t="s">
        <v>161</v>
      </c>
      <c r="C25" s="207">
        <v>-6.7075299399999997</v>
      </c>
    </row>
    <row r="26" spans="1:5" x14ac:dyDescent="0.35">
      <c r="A26" s="194" t="s">
        <v>164</v>
      </c>
      <c r="B26" s="187" t="s">
        <v>161</v>
      </c>
      <c r="C26" s="207">
        <v>2.520851E-2</v>
      </c>
    </row>
    <row r="27" spans="1:5" x14ac:dyDescent="0.35">
      <c r="A27" s="194" t="s">
        <v>165</v>
      </c>
      <c r="B27" s="187" t="s">
        <v>161</v>
      </c>
      <c r="C27" s="207">
        <v>-8.6192669999999999E-2</v>
      </c>
    </row>
    <row r="28" spans="1:5" x14ac:dyDescent="0.35">
      <c r="A28" s="194" t="s">
        <v>166</v>
      </c>
      <c r="B28" s="187" t="s">
        <v>161</v>
      </c>
      <c r="C28" s="207">
        <v>-69.395552440000003</v>
      </c>
      <c r="E28" s="181"/>
    </row>
    <row r="29" spans="1:5" ht="6.5" customHeight="1" x14ac:dyDescent="0.35">
      <c r="A29" s="194"/>
      <c r="B29" s="187"/>
      <c r="C29" s="199"/>
      <c r="E29" s="181"/>
    </row>
    <row r="30" spans="1:5" x14ac:dyDescent="0.35">
      <c r="A30" s="194" t="s">
        <v>160</v>
      </c>
      <c r="B30" s="187" t="s">
        <v>167</v>
      </c>
      <c r="C30" s="207">
        <v>124.31180003</v>
      </c>
    </row>
    <row r="31" spans="1:5" x14ac:dyDescent="0.35">
      <c r="A31" s="194" t="s">
        <v>157</v>
      </c>
      <c r="B31" s="187" t="s">
        <v>167</v>
      </c>
      <c r="C31" s="207">
        <v>0</v>
      </c>
    </row>
    <row r="32" spans="1:5" x14ac:dyDescent="0.35">
      <c r="A32" s="194" t="s">
        <v>162</v>
      </c>
      <c r="B32" s="187" t="s">
        <v>167</v>
      </c>
      <c r="C32" s="207">
        <v>50.863126360000003</v>
      </c>
    </row>
    <row r="33" spans="1:5" x14ac:dyDescent="0.35">
      <c r="A33" s="194" t="s">
        <v>163</v>
      </c>
      <c r="B33" s="187" t="s">
        <v>167</v>
      </c>
      <c r="C33" s="207">
        <v>23.129413570000001</v>
      </c>
    </row>
    <row r="34" spans="1:5" x14ac:dyDescent="0.35">
      <c r="A34" s="194" t="s">
        <v>164</v>
      </c>
      <c r="B34" s="187" t="s">
        <v>167</v>
      </c>
      <c r="C34" s="207">
        <v>11.35518375</v>
      </c>
    </row>
    <row r="35" spans="1:5" x14ac:dyDescent="0.35">
      <c r="A35" s="194" t="s">
        <v>165</v>
      </c>
      <c r="B35" s="187" t="s">
        <v>167</v>
      </c>
      <c r="C35" s="207">
        <v>5.2237983100000003</v>
      </c>
    </row>
    <row r="36" spans="1:5" x14ac:dyDescent="0.35">
      <c r="A36" s="194" t="s">
        <v>166</v>
      </c>
      <c r="B36" s="187" t="s">
        <v>167</v>
      </c>
      <c r="C36" s="207">
        <v>365.23974971000001</v>
      </c>
    </row>
    <row r="37" spans="1:5" x14ac:dyDescent="0.35">
      <c r="A37" s="194" t="s">
        <v>159</v>
      </c>
      <c r="B37" s="187" t="s">
        <v>167</v>
      </c>
      <c r="C37" s="207">
        <v>1.17671741</v>
      </c>
    </row>
    <row r="38" spans="1:5" ht="15" thickBot="1" x14ac:dyDescent="0.4">
      <c r="A38" s="195" t="s">
        <v>172</v>
      </c>
      <c r="B38" s="191" t="s">
        <v>167</v>
      </c>
      <c r="C38" s="208">
        <v>0</v>
      </c>
      <c r="E38" s="181"/>
    </row>
    <row r="39" spans="1:5" ht="5" customHeight="1" x14ac:dyDescent="0.35">
      <c r="A39" s="197"/>
      <c r="B39" s="204"/>
      <c r="C39" s="205"/>
      <c r="E39" s="181"/>
    </row>
    <row r="40" spans="1:5" x14ac:dyDescent="0.35">
      <c r="A40" s="196" t="s">
        <v>174</v>
      </c>
    </row>
    <row r="42" spans="1:5" ht="15" thickBot="1" x14ac:dyDescent="0.4"/>
    <row r="43" spans="1:5" ht="34.5" customHeight="1" thickBot="1" x14ac:dyDescent="0.4">
      <c r="A43" s="230" t="s">
        <v>175</v>
      </c>
      <c r="B43" s="231"/>
      <c r="C43" s="231"/>
      <c r="D43" s="185"/>
    </row>
    <row r="44" spans="1:5" ht="33.5" customHeight="1" thickBot="1" x14ac:dyDescent="0.4">
      <c r="A44" s="201" t="s">
        <v>147</v>
      </c>
      <c r="B44" s="202" t="s">
        <v>148</v>
      </c>
      <c r="C44" s="202" t="s">
        <v>149</v>
      </c>
      <c r="D44" s="203" t="s">
        <v>168</v>
      </c>
      <c r="E44" s="7"/>
    </row>
    <row r="45" spans="1:5" ht="15" thickBot="1" x14ac:dyDescent="0.4">
      <c r="A45" s="197" t="s">
        <v>153</v>
      </c>
      <c r="B45" s="179" t="s">
        <v>169</v>
      </c>
      <c r="C45" s="209">
        <v>3587.2730000000001</v>
      </c>
      <c r="D45" s="182">
        <v>12</v>
      </c>
      <c r="E45" s="7"/>
    </row>
    <row r="46" spans="1:5" ht="15" thickBot="1" x14ac:dyDescent="0.4">
      <c r="A46" s="197" t="s">
        <v>154</v>
      </c>
      <c r="B46" s="179" t="s">
        <v>169</v>
      </c>
      <c r="C46" s="209">
        <v>25475.691999999999</v>
      </c>
      <c r="D46" s="182">
        <v>88</v>
      </c>
      <c r="E46" s="7"/>
    </row>
    <row r="47" spans="1:5" ht="15" thickBot="1" x14ac:dyDescent="0.4">
      <c r="A47" s="197" t="s">
        <v>153</v>
      </c>
      <c r="B47" s="179" t="s">
        <v>156</v>
      </c>
      <c r="C47" s="209">
        <v>19602.585999999999</v>
      </c>
      <c r="D47" s="182">
        <v>45</v>
      </c>
      <c r="E47" s="7"/>
    </row>
    <row r="48" spans="1:5" ht="15" thickBot="1" x14ac:dyDescent="0.4">
      <c r="A48" s="198" t="s">
        <v>154</v>
      </c>
      <c r="B48" s="180" t="s">
        <v>156</v>
      </c>
      <c r="C48" s="210">
        <v>23763.699000000001</v>
      </c>
      <c r="D48" s="183">
        <v>55</v>
      </c>
      <c r="E48" s="7"/>
    </row>
    <row r="49" spans="1:1" ht="6.5" customHeight="1" x14ac:dyDescent="0.35"/>
    <row r="50" spans="1:1" x14ac:dyDescent="0.35">
      <c r="A50" s="196" t="s">
        <v>174</v>
      </c>
    </row>
  </sheetData>
  <mergeCells count="3">
    <mergeCell ref="A1:C1"/>
    <mergeCell ref="A18:C18"/>
    <mergeCell ref="A43:C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3ECC-44B0-4C15-93C1-18B012FF6998}">
  <dimension ref="A1:L44"/>
  <sheetViews>
    <sheetView zoomScale="75" zoomScaleNormal="75" workbookViewId="0">
      <selection activeCell="F17" sqref="F17"/>
    </sheetView>
  </sheetViews>
  <sheetFormatPr baseColWidth="10" defaultRowHeight="14.5" x14ac:dyDescent="0.35"/>
  <cols>
    <col min="1" max="1" width="17.6328125" customWidth="1"/>
    <col min="2" max="2" width="36.6328125" customWidth="1"/>
    <col min="3" max="3" width="12.54296875" customWidth="1"/>
    <col min="4" max="4" width="15" style="31" customWidth="1"/>
    <col min="6" max="8" width="16.81640625" customWidth="1"/>
    <col min="9" max="9" width="35.6328125" customWidth="1"/>
    <col min="10" max="10" width="11.6328125" customWidth="1"/>
    <col min="11" max="11" width="11.6328125" style="31" customWidth="1"/>
  </cols>
  <sheetData>
    <row r="1" spans="1:12" ht="28.5" customHeight="1" thickBot="1" x14ac:dyDescent="0.4">
      <c r="A1" s="230" t="s">
        <v>62</v>
      </c>
      <c r="B1" s="231"/>
      <c r="C1" s="231"/>
      <c r="D1" s="232"/>
      <c r="E1" s="9"/>
      <c r="F1" s="230" t="s">
        <v>110</v>
      </c>
      <c r="G1" s="231"/>
      <c r="H1" s="231"/>
      <c r="I1" s="232"/>
    </row>
    <row r="2" spans="1:12" ht="45.5" customHeight="1" x14ac:dyDescent="0.35">
      <c r="A2" s="34" t="s">
        <v>53</v>
      </c>
      <c r="B2" s="35" t="s">
        <v>104</v>
      </c>
      <c r="C2" s="35" t="s">
        <v>107</v>
      </c>
      <c r="D2" s="98" t="s">
        <v>106</v>
      </c>
      <c r="E2" s="9"/>
      <c r="F2" s="34" t="s">
        <v>101</v>
      </c>
      <c r="G2" s="176" t="s">
        <v>104</v>
      </c>
      <c r="H2" s="176" t="s">
        <v>105</v>
      </c>
      <c r="I2" s="177" t="s">
        <v>109</v>
      </c>
    </row>
    <row r="3" spans="1:12" x14ac:dyDescent="0.35">
      <c r="A3" s="95">
        <v>2005</v>
      </c>
      <c r="B3" s="49" t="s">
        <v>36</v>
      </c>
      <c r="C3" s="154">
        <v>31009.67</v>
      </c>
      <c r="D3" s="51"/>
      <c r="E3" s="9"/>
      <c r="F3" s="108" t="s">
        <v>63</v>
      </c>
      <c r="G3" s="107" t="s">
        <v>35</v>
      </c>
      <c r="H3" s="211">
        <v>33534.54412419111</v>
      </c>
      <c r="I3" s="109">
        <v>0.43</v>
      </c>
      <c r="J3" s="184"/>
      <c r="K3" s="184"/>
      <c r="L3" s="159"/>
    </row>
    <row r="4" spans="1:12" x14ac:dyDescent="0.35">
      <c r="A4" s="95">
        <v>2015</v>
      </c>
      <c r="B4" s="49" t="s">
        <v>35</v>
      </c>
      <c r="C4" s="154">
        <v>87250.31</v>
      </c>
      <c r="D4" s="51"/>
      <c r="E4" s="9"/>
      <c r="F4" s="110" t="s">
        <v>66</v>
      </c>
      <c r="G4" s="107" t="s">
        <v>35</v>
      </c>
      <c r="H4" s="212">
        <v>44198.99496384208</v>
      </c>
      <c r="I4" s="109">
        <v>0.56999999999999995</v>
      </c>
      <c r="J4" s="184"/>
      <c r="K4" s="184"/>
      <c r="L4" s="159"/>
    </row>
    <row r="5" spans="1:12" x14ac:dyDescent="0.35">
      <c r="A5" s="95">
        <v>2015</v>
      </c>
      <c r="B5" s="49" t="s">
        <v>38</v>
      </c>
      <c r="C5" s="154">
        <v>86439.21</v>
      </c>
      <c r="D5" s="51"/>
      <c r="E5" s="9"/>
      <c r="F5" s="108" t="s">
        <v>64</v>
      </c>
      <c r="G5" s="107" t="s">
        <v>45</v>
      </c>
      <c r="H5" s="188">
        <v>81876.652298830828</v>
      </c>
      <c r="I5" s="109">
        <v>0.97</v>
      </c>
      <c r="J5" s="184"/>
      <c r="K5" s="184"/>
      <c r="L5" s="159"/>
    </row>
    <row r="6" spans="1:12" x14ac:dyDescent="0.35">
      <c r="A6" s="95">
        <v>2015</v>
      </c>
      <c r="B6" s="49" t="s">
        <v>37</v>
      </c>
      <c r="C6" s="154">
        <v>101514.98</v>
      </c>
      <c r="D6" s="51"/>
      <c r="E6" s="9"/>
      <c r="F6" s="108" t="s">
        <v>66</v>
      </c>
      <c r="G6" s="107" t="s">
        <v>45</v>
      </c>
      <c r="H6" s="212">
        <v>2547.8971859027843</v>
      </c>
      <c r="I6" s="109">
        <v>0.03</v>
      </c>
      <c r="J6" s="184"/>
      <c r="K6" s="184"/>
      <c r="L6" s="159"/>
    </row>
    <row r="7" spans="1:12" x14ac:dyDescent="0.35">
      <c r="A7" s="95">
        <v>2015</v>
      </c>
      <c r="B7" s="49" t="s">
        <v>39</v>
      </c>
      <c r="C7" s="154">
        <v>32420.48</v>
      </c>
      <c r="D7" s="51"/>
      <c r="E7" s="9"/>
      <c r="F7" s="108" t="s">
        <v>65</v>
      </c>
      <c r="G7" s="107" t="s">
        <v>46</v>
      </c>
      <c r="H7" s="188">
        <v>53732.860794030254</v>
      </c>
      <c r="I7" s="109">
        <v>0.77</v>
      </c>
      <c r="J7" s="184"/>
      <c r="K7" s="184"/>
      <c r="L7" s="159"/>
    </row>
    <row r="8" spans="1:12" x14ac:dyDescent="0.35">
      <c r="A8" s="95">
        <v>2015</v>
      </c>
      <c r="B8" s="49" t="s">
        <v>40</v>
      </c>
      <c r="C8" s="154">
        <v>24849.62</v>
      </c>
      <c r="D8" s="51"/>
      <c r="E8" s="9"/>
      <c r="F8" s="108" t="s">
        <v>66</v>
      </c>
      <c r="G8" s="107" t="s">
        <v>46</v>
      </c>
      <c r="H8" s="188">
        <v>16155.221882343036</v>
      </c>
      <c r="I8" s="109">
        <v>0.23</v>
      </c>
      <c r="J8" s="184"/>
      <c r="K8" s="184"/>
      <c r="L8" s="159"/>
    </row>
    <row r="9" spans="1:12" x14ac:dyDescent="0.35">
      <c r="A9" s="103" t="s">
        <v>98</v>
      </c>
      <c r="B9" s="49" t="s">
        <v>36</v>
      </c>
      <c r="C9" s="154">
        <v>11280.96</v>
      </c>
      <c r="D9" s="104">
        <f>(C9-C3)/C3</f>
        <v>-0.63621154304447614</v>
      </c>
      <c r="E9" s="9"/>
      <c r="F9" s="108" t="s">
        <v>64</v>
      </c>
      <c r="G9" s="107" t="s">
        <v>36</v>
      </c>
      <c r="H9" s="211">
        <v>2349.0068738497598</v>
      </c>
      <c r="I9" s="109">
        <v>0.21</v>
      </c>
      <c r="J9" s="184"/>
      <c r="K9" s="184"/>
    </row>
    <row r="10" spans="1:12" x14ac:dyDescent="0.35">
      <c r="A10" s="103" t="s">
        <v>98</v>
      </c>
      <c r="B10" s="49" t="s">
        <v>35</v>
      </c>
      <c r="C10" s="154">
        <v>77733.59</v>
      </c>
      <c r="D10" s="104">
        <f>(C10-C4)/C4</f>
        <v>-0.10907376718776129</v>
      </c>
      <c r="E10" s="9"/>
      <c r="F10" s="108" t="s">
        <v>66</v>
      </c>
      <c r="G10" s="107" t="s">
        <v>36</v>
      </c>
      <c r="H10" s="212">
        <v>8931.9510119938095</v>
      </c>
      <c r="I10" s="109">
        <v>0.79</v>
      </c>
      <c r="J10" s="184"/>
      <c r="K10" s="184"/>
    </row>
    <row r="11" spans="1:12" x14ac:dyDescent="0.35">
      <c r="A11" s="103" t="s">
        <v>98</v>
      </c>
      <c r="B11" s="49" t="s">
        <v>38</v>
      </c>
      <c r="C11" s="154">
        <v>84424.61</v>
      </c>
      <c r="D11" s="104">
        <f>(C11-C5)/C5</f>
        <v>-2.3306552662848326E-2</v>
      </c>
      <c r="E11" s="9"/>
      <c r="F11" s="108" t="s">
        <v>63</v>
      </c>
      <c r="G11" s="107" t="s">
        <v>40</v>
      </c>
      <c r="H11" s="212">
        <v>14433.082262980468</v>
      </c>
      <c r="I11" s="109">
        <v>0.7</v>
      </c>
      <c r="J11" s="184"/>
      <c r="K11" s="184"/>
    </row>
    <row r="12" spans="1:12" x14ac:dyDescent="0.35">
      <c r="A12" s="103" t="s">
        <v>98</v>
      </c>
      <c r="B12" s="49" t="s">
        <v>37</v>
      </c>
      <c r="C12" s="154">
        <v>69888.3</v>
      </c>
      <c r="D12" s="104">
        <f>(C12-C6)/C6</f>
        <v>-0.31154692637480691</v>
      </c>
      <c r="E12" s="9"/>
      <c r="F12" s="108" t="s">
        <v>66</v>
      </c>
      <c r="G12" s="107" t="s">
        <v>40</v>
      </c>
      <c r="H12" s="212">
        <v>6263.8240820688488</v>
      </c>
      <c r="I12" s="109">
        <v>0.3</v>
      </c>
      <c r="J12" s="184"/>
      <c r="K12" s="184"/>
    </row>
    <row r="13" spans="1:12" x14ac:dyDescent="0.35">
      <c r="A13" s="103" t="s">
        <v>98</v>
      </c>
      <c r="B13" s="49" t="s">
        <v>39</v>
      </c>
      <c r="C13" s="154">
        <v>28070.74</v>
      </c>
      <c r="D13" s="104">
        <f>(C13-C7)/C7</f>
        <v>-0.13416642813431504</v>
      </c>
      <c r="E13" s="9"/>
      <c r="F13" s="108" t="s">
        <v>63</v>
      </c>
      <c r="G13" s="107" t="s">
        <v>39</v>
      </c>
      <c r="H13" s="212">
        <v>14770.59938606767</v>
      </c>
      <c r="I13" s="109">
        <v>0.53</v>
      </c>
      <c r="J13" s="184"/>
      <c r="K13" s="184"/>
    </row>
    <row r="14" spans="1:12" ht="15" thickBot="1" x14ac:dyDescent="0.4">
      <c r="A14" s="105" t="s">
        <v>98</v>
      </c>
      <c r="B14" s="53" t="s">
        <v>40</v>
      </c>
      <c r="C14" s="155">
        <v>20696.91</v>
      </c>
      <c r="D14" s="106">
        <f t="shared" ref="D14" si="0">(C14-C8)/C8</f>
        <v>-0.16711362185820142</v>
      </c>
      <c r="E14" s="9"/>
      <c r="F14" s="111" t="s">
        <v>66</v>
      </c>
      <c r="G14" s="112" t="s">
        <v>39</v>
      </c>
      <c r="H14" s="213">
        <v>13300.051822064825</v>
      </c>
      <c r="I14" s="113">
        <v>0.47</v>
      </c>
      <c r="J14" s="184"/>
      <c r="K14" s="184"/>
    </row>
    <row r="15" spans="1:12" ht="15" thickBot="1" x14ac:dyDescent="0.4">
      <c r="A15" s="9"/>
      <c r="B15" s="9"/>
      <c r="C15" s="9"/>
      <c r="D15" s="9"/>
      <c r="E15" s="9"/>
    </row>
    <row r="16" spans="1:12" ht="28.5" customHeight="1" thickBot="1" x14ac:dyDescent="0.4">
      <c r="A16" s="236" t="s">
        <v>113</v>
      </c>
      <c r="B16" s="237"/>
      <c r="C16" s="237"/>
      <c r="D16" s="238"/>
    </row>
    <row r="17" spans="1:5" ht="43.5" x14ac:dyDescent="0.35">
      <c r="A17" s="34" t="s">
        <v>104</v>
      </c>
      <c r="B17" s="35" t="s">
        <v>111</v>
      </c>
      <c r="C17" s="35" t="s">
        <v>105</v>
      </c>
      <c r="D17" s="98" t="s">
        <v>112</v>
      </c>
    </row>
    <row r="18" spans="1:5" x14ac:dyDescent="0.35">
      <c r="A18" s="114" t="s">
        <v>35</v>
      </c>
      <c r="B18" s="107" t="s">
        <v>41</v>
      </c>
      <c r="C18" s="156">
        <v>617.71204999999998</v>
      </c>
      <c r="D18" s="109">
        <f>C18/SUM(C$18:C$21)</f>
        <v>7.946526893066826E-3</v>
      </c>
    </row>
    <row r="19" spans="1:5" x14ac:dyDescent="0.35">
      <c r="A19" s="114" t="s">
        <v>35</v>
      </c>
      <c r="B19" s="107" t="s">
        <v>47</v>
      </c>
      <c r="C19" s="158">
        <v>3972.6335399999998</v>
      </c>
      <c r="D19" s="109">
        <f t="shared" ref="D19:D21" si="1">C19/SUM(C$18:C$21)</f>
        <v>5.1105752691580596E-2</v>
      </c>
    </row>
    <row r="20" spans="1:5" x14ac:dyDescent="0.35">
      <c r="A20" s="114" t="s">
        <v>35</v>
      </c>
      <c r="B20" s="107" t="s">
        <v>48</v>
      </c>
      <c r="C20" s="158">
        <v>21803.033200000002</v>
      </c>
      <c r="D20" s="109">
        <f t="shared" si="1"/>
        <v>0.28048406967976242</v>
      </c>
      <c r="E20" s="13"/>
    </row>
    <row r="21" spans="1:5" x14ac:dyDescent="0.35">
      <c r="A21" s="114" t="s">
        <v>35</v>
      </c>
      <c r="B21" s="107" t="s">
        <v>144</v>
      </c>
      <c r="C21" s="158">
        <v>51340.209519999997</v>
      </c>
      <c r="D21" s="109">
        <f t="shared" si="1"/>
        <v>0.66046365073559021</v>
      </c>
      <c r="E21" s="13"/>
    </row>
    <row r="22" spans="1:5" x14ac:dyDescent="0.35">
      <c r="A22" s="114" t="s">
        <v>45</v>
      </c>
      <c r="B22" s="107" t="s">
        <v>41</v>
      </c>
      <c r="C22" s="156">
        <v>81471.667679999999</v>
      </c>
      <c r="D22" s="109">
        <f>C22/SUM(C$22:C$25)</f>
        <v>0.96502278441803979</v>
      </c>
      <c r="E22" s="13"/>
    </row>
    <row r="23" spans="1:5" x14ac:dyDescent="0.35">
      <c r="A23" s="114" t="s">
        <v>45</v>
      </c>
      <c r="B23" s="107" t="s">
        <v>48</v>
      </c>
      <c r="C23" s="158">
        <v>909.85942999999997</v>
      </c>
      <c r="D23" s="109">
        <f t="shared" ref="D23:D25" si="2">C23/SUM(C$22:C$25)</f>
        <v>1.0777183106356791E-2</v>
      </c>
      <c r="E23" s="13"/>
    </row>
    <row r="24" spans="1:5" x14ac:dyDescent="0.35">
      <c r="A24" s="114" t="s">
        <v>45</v>
      </c>
      <c r="B24" s="107" t="s">
        <v>144</v>
      </c>
      <c r="C24" s="158">
        <v>1562.61491</v>
      </c>
      <c r="D24" s="109">
        <f t="shared" si="2"/>
        <v>1.8508998703012002E-2</v>
      </c>
      <c r="E24" s="13"/>
    </row>
    <row r="25" spans="1:5" x14ac:dyDescent="0.35">
      <c r="A25" s="114" t="s">
        <v>45</v>
      </c>
      <c r="B25" s="107" t="s">
        <v>44</v>
      </c>
      <c r="C25" s="156">
        <v>480.46328</v>
      </c>
      <c r="D25" s="109">
        <f t="shared" si="2"/>
        <v>5.6910337725914134E-3</v>
      </c>
      <c r="E25" s="13"/>
    </row>
    <row r="26" spans="1:5" x14ac:dyDescent="0.35">
      <c r="A26" s="114" t="s">
        <v>46</v>
      </c>
      <c r="B26" s="107" t="s">
        <v>41</v>
      </c>
      <c r="C26" s="156">
        <v>2813.7294999999999</v>
      </c>
      <c r="D26" s="109">
        <f>C26/SUM(C$26:C$29)</f>
        <v>4.0260377386764794E-2</v>
      </c>
      <c r="E26" s="13"/>
    </row>
    <row r="27" spans="1:5" x14ac:dyDescent="0.35">
      <c r="A27" s="114" t="s">
        <v>46</v>
      </c>
      <c r="B27" s="107" t="s">
        <v>47</v>
      </c>
      <c r="C27" s="158">
        <v>43457.842580000004</v>
      </c>
      <c r="D27" s="109">
        <f t="shared" ref="D27:D29" si="3">C27/SUM(C$26:C$29)</f>
        <v>0.6218185304185837</v>
      </c>
      <c r="E27" s="13"/>
    </row>
    <row r="28" spans="1:5" x14ac:dyDescent="0.35">
      <c r="A28" s="114" t="s">
        <v>46</v>
      </c>
      <c r="B28" s="107" t="s">
        <v>48</v>
      </c>
      <c r="C28" s="158">
        <v>14623.763080000001</v>
      </c>
      <c r="D28" s="109">
        <f t="shared" si="3"/>
        <v>0.20924478362807722</v>
      </c>
      <c r="E28" s="13"/>
    </row>
    <row r="29" spans="1:5" x14ac:dyDescent="0.35">
      <c r="A29" s="114" t="s">
        <v>46</v>
      </c>
      <c r="B29" s="107" t="s">
        <v>144</v>
      </c>
      <c r="C29" s="158">
        <v>8992.9689899999994</v>
      </c>
      <c r="D29" s="109">
        <f t="shared" si="3"/>
        <v>0.12867630856657436</v>
      </c>
      <c r="E29" s="13"/>
    </row>
    <row r="30" spans="1:5" x14ac:dyDescent="0.35">
      <c r="A30" s="114" t="s">
        <v>39</v>
      </c>
      <c r="B30" s="107" t="s">
        <v>41</v>
      </c>
      <c r="C30" s="156">
        <v>5553.6211999999996</v>
      </c>
      <c r="D30" s="109">
        <f>C30/SUM(C$30:C$33)</f>
        <v>0.19784374292077697</v>
      </c>
      <c r="E30" s="13"/>
    </row>
    <row r="31" spans="1:5" x14ac:dyDescent="0.35">
      <c r="A31" s="114" t="s">
        <v>39</v>
      </c>
      <c r="B31" s="107" t="s">
        <v>47</v>
      </c>
      <c r="C31" s="158">
        <v>2875.6409199999998</v>
      </c>
      <c r="D31" s="109">
        <f t="shared" ref="D31:D33" si="4">C31/SUM(C$30:C$33)</f>
        <v>0.10244263020836684</v>
      </c>
      <c r="E31" s="13"/>
    </row>
    <row r="32" spans="1:5" x14ac:dyDescent="0.35">
      <c r="A32" s="114" t="s">
        <v>39</v>
      </c>
      <c r="B32" s="107" t="s">
        <v>48</v>
      </c>
      <c r="C32" s="158">
        <v>4159.2282399999995</v>
      </c>
      <c r="D32" s="109">
        <f t="shared" si="4"/>
        <v>0.1481695011289923</v>
      </c>
      <c r="E32" s="13"/>
    </row>
    <row r="33" spans="1:5" x14ac:dyDescent="0.35">
      <c r="A33" s="114" t="s">
        <v>39</v>
      </c>
      <c r="B33" s="107" t="s">
        <v>144</v>
      </c>
      <c r="C33" s="158">
        <v>15482.254350000001</v>
      </c>
      <c r="D33" s="109">
        <f t="shared" si="4"/>
        <v>0.55154412574186396</v>
      </c>
      <c r="E33" s="13"/>
    </row>
    <row r="34" spans="1:5" x14ac:dyDescent="0.35">
      <c r="A34" s="114" t="s">
        <v>40</v>
      </c>
      <c r="B34" s="107" t="s">
        <v>41</v>
      </c>
      <c r="C34" s="156">
        <v>1572.1610700000001</v>
      </c>
      <c r="D34" s="109">
        <f>C34/SUM(C$34:C$37)</f>
        <v>7.5961162705826882E-2</v>
      </c>
      <c r="E34" s="13"/>
    </row>
    <row r="35" spans="1:5" x14ac:dyDescent="0.35">
      <c r="A35" s="114" t="s">
        <v>40</v>
      </c>
      <c r="B35" s="107" t="s">
        <v>47</v>
      </c>
      <c r="C35" s="158">
        <v>1961.3847699999999</v>
      </c>
      <c r="D35" s="109">
        <f t="shared" ref="D35:D37" si="5">C35/SUM(C$34:C$37)</f>
        <v>9.4767050581338219E-2</v>
      </c>
      <c r="E35" s="13"/>
    </row>
    <row r="36" spans="1:5" x14ac:dyDescent="0.35">
      <c r="A36" s="114" t="s">
        <v>40</v>
      </c>
      <c r="B36" s="107" t="s">
        <v>48</v>
      </c>
      <c r="C36" s="158">
        <v>2045.5308400000001</v>
      </c>
      <c r="D36" s="109">
        <f t="shared" si="5"/>
        <v>9.8832685735582251E-2</v>
      </c>
      <c r="E36" s="13"/>
    </row>
    <row r="37" spans="1:5" x14ac:dyDescent="0.35">
      <c r="A37" s="114" t="s">
        <v>40</v>
      </c>
      <c r="B37" s="107" t="s">
        <v>144</v>
      </c>
      <c r="C37" s="158">
        <v>15117.829660000001</v>
      </c>
      <c r="D37" s="109">
        <f t="shared" si="5"/>
        <v>0.73043910097725262</v>
      </c>
      <c r="E37" s="13"/>
    </row>
    <row r="38" spans="1:5" x14ac:dyDescent="0.35">
      <c r="A38" s="114" t="s">
        <v>36</v>
      </c>
      <c r="B38" s="107" t="s">
        <v>41</v>
      </c>
      <c r="C38" s="156">
        <v>22.540220000000001</v>
      </c>
      <c r="D38" s="109">
        <f>C38/SUM(C$38:C$41)</f>
        <v>1.9980759425635578E-3</v>
      </c>
      <c r="E38" s="13"/>
    </row>
    <row r="39" spans="1:5" x14ac:dyDescent="0.35">
      <c r="A39" s="114" t="s">
        <v>36</v>
      </c>
      <c r="B39" s="107" t="s">
        <v>47</v>
      </c>
      <c r="C39" s="158">
        <v>148.37634</v>
      </c>
      <c r="D39" s="109">
        <f t="shared" ref="D39:D41" si="6">C39/SUM(C$38:C$41)</f>
        <v>1.3152808419777222E-2</v>
      </c>
      <c r="E39" s="13"/>
    </row>
    <row r="40" spans="1:5" x14ac:dyDescent="0.35">
      <c r="A40" s="114" t="s">
        <v>36</v>
      </c>
      <c r="B40" s="107" t="s">
        <v>48</v>
      </c>
      <c r="C40" s="158">
        <v>9082.2199999999993</v>
      </c>
      <c r="D40" s="109">
        <f t="shared" si="6"/>
        <v>0.80509264271021286</v>
      </c>
      <c r="E40" s="13"/>
    </row>
    <row r="41" spans="1:5" ht="15" thickBot="1" x14ac:dyDescent="0.4">
      <c r="A41" s="132" t="s">
        <v>36</v>
      </c>
      <c r="B41" s="112" t="s">
        <v>144</v>
      </c>
      <c r="C41" s="175">
        <v>2027.8260500000001</v>
      </c>
      <c r="D41" s="113">
        <f t="shared" si="6"/>
        <v>0.17975647292744643</v>
      </c>
      <c r="E41" s="13"/>
    </row>
    <row r="42" spans="1:5" x14ac:dyDescent="0.35">
      <c r="A42" s="15"/>
      <c r="B42" s="15"/>
      <c r="C42" s="16"/>
      <c r="D42" s="16"/>
      <c r="E42" s="13"/>
    </row>
    <row r="43" spans="1:5" x14ac:dyDescent="0.35">
      <c r="A43" s="31" t="s">
        <v>103</v>
      </c>
      <c r="B43" s="15"/>
      <c r="C43" s="16"/>
      <c r="D43" s="16"/>
      <c r="E43" s="13"/>
    </row>
    <row r="44" spans="1:5" x14ac:dyDescent="0.35">
      <c r="A44" s="31" t="s">
        <v>114</v>
      </c>
      <c r="B44" s="15"/>
      <c r="C44" s="16"/>
      <c r="D44" s="16"/>
      <c r="E44" s="13"/>
    </row>
  </sheetData>
  <mergeCells count="3">
    <mergeCell ref="F1:I1"/>
    <mergeCell ref="A1:D1"/>
    <mergeCell ref="A16:D16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F04D-094D-4174-9EC9-4B990EFE1B7D}">
  <dimension ref="A1:G86"/>
  <sheetViews>
    <sheetView zoomScale="75" zoomScaleNormal="75" workbookViewId="0">
      <selection activeCell="I14" sqref="I14"/>
    </sheetView>
  </sheetViews>
  <sheetFormatPr baseColWidth="10" defaultColWidth="11.54296875" defaultRowHeight="14.5" x14ac:dyDescent="0.35"/>
  <cols>
    <col min="1" max="1" width="18.54296875" style="10" customWidth="1"/>
    <col min="2" max="2" width="18.54296875" style="14" customWidth="1"/>
    <col min="3" max="3" width="18.54296875" style="10" customWidth="1"/>
    <col min="4" max="4" width="11.54296875" style="9"/>
    <col min="5" max="7" width="18.453125" style="9" customWidth="1"/>
    <col min="8" max="16384" width="11.54296875" style="9"/>
  </cols>
  <sheetData>
    <row r="1" spans="1:7" ht="15" thickBot="1" x14ac:dyDescent="0.4"/>
    <row r="2" spans="1:7" ht="36" customHeight="1" thickBot="1" x14ac:dyDescent="0.4">
      <c r="A2" s="236" t="s">
        <v>116</v>
      </c>
      <c r="B2" s="237"/>
      <c r="C2" s="237"/>
      <c r="E2" s="236" t="s">
        <v>117</v>
      </c>
      <c r="F2" s="237"/>
      <c r="G2" s="237"/>
    </row>
    <row r="3" spans="1:7" ht="29" x14ac:dyDescent="0.35">
      <c r="A3" s="34" t="s">
        <v>53</v>
      </c>
      <c r="B3" s="35" t="s">
        <v>104</v>
      </c>
      <c r="C3" s="36" t="s">
        <v>115</v>
      </c>
      <c r="D3" s="11"/>
      <c r="E3" s="34" t="s">
        <v>53</v>
      </c>
      <c r="F3" s="35" t="s">
        <v>104</v>
      </c>
      <c r="G3" s="36" t="s">
        <v>118</v>
      </c>
    </row>
    <row r="4" spans="1:7" x14ac:dyDescent="0.35">
      <c r="A4" s="114">
        <v>2007</v>
      </c>
      <c r="B4" s="115" t="s">
        <v>59</v>
      </c>
      <c r="C4" s="116">
        <v>47</v>
      </c>
      <c r="E4" s="75">
        <v>2017</v>
      </c>
      <c r="F4" s="136" t="s">
        <v>40</v>
      </c>
      <c r="G4" s="148">
        <v>6634700</v>
      </c>
    </row>
    <row r="5" spans="1:7" x14ac:dyDescent="0.35">
      <c r="A5" s="114">
        <v>2008</v>
      </c>
      <c r="B5" s="115" t="s">
        <v>59</v>
      </c>
      <c r="C5" s="116">
        <v>47</v>
      </c>
      <c r="E5" s="75">
        <v>2018</v>
      </c>
      <c r="F5" s="136" t="s">
        <v>40</v>
      </c>
      <c r="G5" s="148">
        <v>3329000</v>
      </c>
    </row>
    <row r="6" spans="1:7" x14ac:dyDescent="0.35">
      <c r="A6" s="114">
        <v>2009</v>
      </c>
      <c r="B6" s="115" t="s">
        <v>59</v>
      </c>
      <c r="C6" s="116">
        <v>52</v>
      </c>
      <c r="E6" s="75">
        <v>2019</v>
      </c>
      <c r="F6" s="136" t="s">
        <v>40</v>
      </c>
      <c r="G6" s="148">
        <v>1380500</v>
      </c>
    </row>
    <row r="7" spans="1:7" x14ac:dyDescent="0.35">
      <c r="A7" s="114">
        <v>2010</v>
      </c>
      <c r="B7" s="115" t="s">
        <v>59</v>
      </c>
      <c r="C7" s="116">
        <v>51</v>
      </c>
      <c r="E7" s="75">
        <v>2020</v>
      </c>
      <c r="F7" s="136" t="s">
        <v>40</v>
      </c>
      <c r="G7" s="149">
        <v>960000</v>
      </c>
    </row>
    <row r="8" spans="1:7" x14ac:dyDescent="0.35">
      <c r="A8" s="114">
        <v>2011</v>
      </c>
      <c r="B8" s="115" t="s">
        <v>59</v>
      </c>
      <c r="C8" s="116">
        <v>49</v>
      </c>
      <c r="E8" s="75">
        <v>2017</v>
      </c>
      <c r="F8" s="136" t="s">
        <v>39</v>
      </c>
      <c r="G8" s="148">
        <v>2097500</v>
      </c>
    </row>
    <row r="9" spans="1:7" x14ac:dyDescent="0.35">
      <c r="A9" s="114">
        <v>2012</v>
      </c>
      <c r="B9" s="115" t="s">
        <v>59</v>
      </c>
      <c r="C9" s="116">
        <v>49</v>
      </c>
      <c r="E9" s="75">
        <v>2018</v>
      </c>
      <c r="F9" s="136" t="s">
        <v>39</v>
      </c>
      <c r="G9" s="148">
        <v>189800</v>
      </c>
    </row>
    <row r="10" spans="1:7" x14ac:dyDescent="0.35">
      <c r="A10" s="114">
        <v>2013</v>
      </c>
      <c r="B10" s="115" t="s">
        <v>59</v>
      </c>
      <c r="C10" s="116">
        <v>49</v>
      </c>
      <c r="E10" s="75">
        <v>2019</v>
      </c>
      <c r="F10" s="136" t="s">
        <v>39</v>
      </c>
      <c r="G10" s="148">
        <v>22000</v>
      </c>
    </row>
    <row r="11" spans="1:7" x14ac:dyDescent="0.35">
      <c r="A11" s="114">
        <v>2014</v>
      </c>
      <c r="B11" s="115" t="s">
        <v>59</v>
      </c>
      <c r="C11" s="116">
        <v>49</v>
      </c>
      <c r="E11" s="75">
        <v>2020</v>
      </c>
      <c r="F11" s="136" t="s">
        <v>39</v>
      </c>
      <c r="G11" s="149">
        <v>200</v>
      </c>
    </row>
    <row r="12" spans="1:7" x14ac:dyDescent="0.35">
      <c r="A12" s="114">
        <v>2015</v>
      </c>
      <c r="B12" s="115" t="s">
        <v>59</v>
      </c>
      <c r="C12" s="116">
        <v>53</v>
      </c>
      <c r="E12" s="75">
        <v>2017</v>
      </c>
      <c r="F12" s="136" t="s">
        <v>60</v>
      </c>
      <c r="G12" s="148">
        <v>40400</v>
      </c>
    </row>
    <row r="13" spans="1:7" x14ac:dyDescent="0.35">
      <c r="A13" s="114">
        <v>2016</v>
      </c>
      <c r="B13" s="115" t="s">
        <v>59</v>
      </c>
      <c r="C13" s="116">
        <v>49</v>
      </c>
      <c r="E13" s="75">
        <v>2018</v>
      </c>
      <c r="F13" s="136" t="s">
        <v>60</v>
      </c>
      <c r="G13" s="148">
        <v>18400</v>
      </c>
    </row>
    <row r="14" spans="1:7" x14ac:dyDescent="0.35">
      <c r="A14" s="114">
        <v>2017</v>
      </c>
      <c r="B14" s="115" t="s">
        <v>59</v>
      </c>
      <c r="C14" s="116">
        <v>53</v>
      </c>
      <c r="E14" s="75">
        <v>2019</v>
      </c>
      <c r="F14" s="136" t="s">
        <v>60</v>
      </c>
      <c r="G14" s="148">
        <v>21000</v>
      </c>
    </row>
    <row r="15" spans="1:7" x14ac:dyDescent="0.35">
      <c r="A15" s="114">
        <v>2018</v>
      </c>
      <c r="B15" s="115" t="s">
        <v>59</v>
      </c>
      <c r="C15" s="116">
        <v>58</v>
      </c>
      <c r="E15" s="75">
        <v>2020</v>
      </c>
      <c r="F15" s="136" t="s">
        <v>60</v>
      </c>
      <c r="G15" s="148">
        <v>200</v>
      </c>
    </row>
    <row r="16" spans="1:7" x14ac:dyDescent="0.35">
      <c r="A16" s="114">
        <v>2019</v>
      </c>
      <c r="B16" s="115" t="s">
        <v>59</v>
      </c>
      <c r="C16" s="116">
        <v>57</v>
      </c>
      <c r="D16" s="13"/>
      <c r="E16" s="75">
        <v>2017</v>
      </c>
      <c r="F16" s="136" t="s">
        <v>59</v>
      </c>
      <c r="G16" s="148">
        <v>2063400</v>
      </c>
    </row>
    <row r="17" spans="1:7" s="13" customFormat="1" x14ac:dyDescent="0.25">
      <c r="A17" s="114">
        <v>2020</v>
      </c>
      <c r="B17" s="115" t="s">
        <v>59</v>
      </c>
      <c r="C17" s="116">
        <v>53</v>
      </c>
      <c r="E17" s="75">
        <v>2018</v>
      </c>
      <c r="F17" s="136" t="s">
        <v>59</v>
      </c>
      <c r="G17" s="148">
        <v>2659300</v>
      </c>
    </row>
    <row r="18" spans="1:7" s="13" customFormat="1" x14ac:dyDescent="0.25">
      <c r="A18" s="114">
        <v>2007</v>
      </c>
      <c r="B18" s="115" t="s">
        <v>60</v>
      </c>
      <c r="C18" s="116">
        <v>31</v>
      </c>
      <c r="E18" s="75">
        <v>2019</v>
      </c>
      <c r="F18" s="136" t="s">
        <v>59</v>
      </c>
      <c r="G18" s="148">
        <v>4337900</v>
      </c>
    </row>
    <row r="19" spans="1:7" s="13" customFormat="1" ht="15" thickBot="1" x14ac:dyDescent="0.4">
      <c r="A19" s="114">
        <v>2008</v>
      </c>
      <c r="B19" s="115" t="s">
        <v>60</v>
      </c>
      <c r="C19" s="116">
        <v>30</v>
      </c>
      <c r="E19" s="77">
        <v>2020</v>
      </c>
      <c r="F19" s="137" t="s">
        <v>59</v>
      </c>
      <c r="G19" s="172">
        <v>3783000</v>
      </c>
    </row>
    <row r="20" spans="1:7" s="13" customFormat="1" x14ac:dyDescent="0.25">
      <c r="A20" s="114">
        <v>2009</v>
      </c>
      <c r="B20" s="115" t="s">
        <v>60</v>
      </c>
      <c r="C20" s="116">
        <v>29</v>
      </c>
    </row>
    <row r="21" spans="1:7" s="13" customFormat="1" x14ac:dyDescent="0.25">
      <c r="A21" s="114">
        <v>2010</v>
      </c>
      <c r="B21" s="115" t="s">
        <v>60</v>
      </c>
      <c r="C21" s="116">
        <v>29</v>
      </c>
    </row>
    <row r="22" spans="1:7" s="13" customFormat="1" x14ac:dyDescent="0.25">
      <c r="A22" s="114">
        <v>2011</v>
      </c>
      <c r="B22" s="115" t="s">
        <v>60</v>
      </c>
      <c r="C22" s="116">
        <v>28</v>
      </c>
    </row>
    <row r="23" spans="1:7" s="13" customFormat="1" x14ac:dyDescent="0.25">
      <c r="A23" s="114">
        <v>2012</v>
      </c>
      <c r="B23" s="115" t="s">
        <v>60</v>
      </c>
      <c r="C23" s="116">
        <v>27</v>
      </c>
    </row>
    <row r="24" spans="1:7" s="13" customFormat="1" x14ac:dyDescent="0.25">
      <c r="A24" s="114">
        <v>2013</v>
      </c>
      <c r="B24" s="115" t="s">
        <v>60</v>
      </c>
      <c r="C24" s="116">
        <v>26</v>
      </c>
    </row>
    <row r="25" spans="1:7" s="13" customFormat="1" x14ac:dyDescent="0.25">
      <c r="A25" s="114">
        <v>2014</v>
      </c>
      <c r="B25" s="115" t="s">
        <v>60</v>
      </c>
      <c r="C25" s="116">
        <v>25</v>
      </c>
    </row>
    <row r="26" spans="1:7" s="13" customFormat="1" x14ac:dyDescent="0.25">
      <c r="A26" s="114">
        <v>2015</v>
      </c>
      <c r="B26" s="115" t="s">
        <v>60</v>
      </c>
      <c r="C26" s="116">
        <v>27</v>
      </c>
    </row>
    <row r="27" spans="1:7" s="13" customFormat="1" x14ac:dyDescent="0.25">
      <c r="A27" s="114">
        <v>2016</v>
      </c>
      <c r="B27" s="115" t="s">
        <v>60</v>
      </c>
      <c r="C27" s="116">
        <v>26</v>
      </c>
    </row>
    <row r="28" spans="1:7" s="13" customFormat="1" x14ac:dyDescent="0.25">
      <c r="A28" s="114">
        <v>2017</v>
      </c>
      <c r="B28" s="115" t="s">
        <v>60</v>
      </c>
      <c r="C28" s="116">
        <v>25</v>
      </c>
    </row>
    <row r="29" spans="1:7" s="13" customFormat="1" x14ac:dyDescent="0.25">
      <c r="A29" s="114">
        <v>2018</v>
      </c>
      <c r="B29" s="115" t="s">
        <v>60</v>
      </c>
      <c r="C29" s="116">
        <v>22</v>
      </c>
    </row>
    <row r="30" spans="1:7" s="13" customFormat="1" x14ac:dyDescent="0.25">
      <c r="A30" s="114">
        <v>2019</v>
      </c>
      <c r="B30" s="115" t="s">
        <v>60</v>
      </c>
      <c r="C30" s="116">
        <v>21</v>
      </c>
    </row>
    <row r="31" spans="1:7" s="13" customFormat="1" x14ac:dyDescent="0.25">
      <c r="A31" s="114">
        <v>2020</v>
      </c>
      <c r="B31" s="115" t="s">
        <v>60</v>
      </c>
      <c r="C31" s="116">
        <v>18</v>
      </c>
    </row>
    <row r="32" spans="1:7" s="13" customFormat="1" x14ac:dyDescent="0.25">
      <c r="A32" s="114">
        <v>2007</v>
      </c>
      <c r="B32" s="115" t="s">
        <v>39</v>
      </c>
      <c r="C32" s="116">
        <v>29</v>
      </c>
    </row>
    <row r="33" spans="1:3" s="13" customFormat="1" x14ac:dyDescent="0.25">
      <c r="A33" s="114">
        <v>2008</v>
      </c>
      <c r="B33" s="115" t="s">
        <v>39</v>
      </c>
      <c r="C33" s="116">
        <v>27</v>
      </c>
    </row>
    <row r="34" spans="1:3" s="13" customFormat="1" x14ac:dyDescent="0.25">
      <c r="A34" s="114">
        <v>2009</v>
      </c>
      <c r="B34" s="115" t="s">
        <v>39</v>
      </c>
      <c r="C34" s="116">
        <v>28</v>
      </c>
    </row>
    <row r="35" spans="1:3" s="13" customFormat="1" x14ac:dyDescent="0.25">
      <c r="A35" s="114">
        <v>2010</v>
      </c>
      <c r="B35" s="115" t="s">
        <v>39</v>
      </c>
      <c r="C35" s="116">
        <v>25</v>
      </c>
    </row>
    <row r="36" spans="1:3" s="13" customFormat="1" x14ac:dyDescent="0.25">
      <c r="A36" s="114">
        <v>2011</v>
      </c>
      <c r="B36" s="115" t="s">
        <v>39</v>
      </c>
      <c r="C36" s="116">
        <v>26</v>
      </c>
    </row>
    <row r="37" spans="1:3" s="13" customFormat="1" x14ac:dyDescent="0.25">
      <c r="A37" s="114">
        <v>2012</v>
      </c>
      <c r="B37" s="115" t="s">
        <v>39</v>
      </c>
      <c r="C37" s="116">
        <v>23</v>
      </c>
    </row>
    <row r="38" spans="1:3" s="13" customFormat="1" x14ac:dyDescent="0.25">
      <c r="A38" s="114">
        <v>2013</v>
      </c>
      <c r="B38" s="115" t="s">
        <v>39</v>
      </c>
      <c r="C38" s="116">
        <v>22</v>
      </c>
    </row>
    <row r="39" spans="1:3" s="13" customFormat="1" x14ac:dyDescent="0.25">
      <c r="A39" s="114">
        <v>2014</v>
      </c>
      <c r="B39" s="115" t="s">
        <v>39</v>
      </c>
      <c r="C39" s="116">
        <v>19</v>
      </c>
    </row>
    <row r="40" spans="1:3" s="13" customFormat="1" x14ac:dyDescent="0.25">
      <c r="A40" s="114">
        <v>2015</v>
      </c>
      <c r="B40" s="115" t="s">
        <v>39</v>
      </c>
      <c r="C40" s="116">
        <v>21</v>
      </c>
    </row>
    <row r="41" spans="1:3" s="13" customFormat="1" x14ac:dyDescent="0.25">
      <c r="A41" s="114">
        <v>2016</v>
      </c>
      <c r="B41" s="115" t="s">
        <v>39</v>
      </c>
      <c r="C41" s="116">
        <v>18</v>
      </c>
    </row>
    <row r="42" spans="1:3" s="13" customFormat="1" x14ac:dyDescent="0.25">
      <c r="A42" s="114">
        <v>2017</v>
      </c>
      <c r="B42" s="115" t="s">
        <v>39</v>
      </c>
      <c r="C42" s="116">
        <v>18</v>
      </c>
    </row>
    <row r="43" spans="1:3" s="13" customFormat="1" x14ac:dyDescent="0.25">
      <c r="A43" s="114">
        <v>2018</v>
      </c>
      <c r="B43" s="115" t="s">
        <v>39</v>
      </c>
      <c r="C43" s="116">
        <v>17</v>
      </c>
    </row>
    <row r="44" spans="1:3" s="13" customFormat="1" x14ac:dyDescent="0.25">
      <c r="A44" s="114">
        <v>2019</v>
      </c>
      <c r="B44" s="115" t="s">
        <v>39</v>
      </c>
      <c r="C44" s="116">
        <v>16</v>
      </c>
    </row>
    <row r="45" spans="1:3" s="13" customFormat="1" x14ac:dyDescent="0.25">
      <c r="A45" s="114">
        <v>2020</v>
      </c>
      <c r="B45" s="115" t="s">
        <v>39</v>
      </c>
      <c r="C45" s="116">
        <v>15</v>
      </c>
    </row>
    <row r="46" spans="1:3" s="13" customFormat="1" x14ac:dyDescent="0.25">
      <c r="A46" s="114">
        <v>2007</v>
      </c>
      <c r="B46" s="115" t="s">
        <v>40</v>
      </c>
      <c r="C46" s="116">
        <v>25</v>
      </c>
    </row>
    <row r="47" spans="1:3" s="13" customFormat="1" x14ac:dyDescent="0.25">
      <c r="A47" s="114">
        <v>2008</v>
      </c>
      <c r="B47" s="115" t="s">
        <v>40</v>
      </c>
      <c r="C47" s="116">
        <v>24</v>
      </c>
    </row>
    <row r="48" spans="1:3" s="13" customFormat="1" x14ac:dyDescent="0.25">
      <c r="A48" s="114">
        <v>2009</v>
      </c>
      <c r="B48" s="115" t="s">
        <v>40</v>
      </c>
      <c r="C48" s="116">
        <v>21</v>
      </c>
    </row>
    <row r="49" spans="1:7" s="13" customFormat="1" x14ac:dyDescent="0.25">
      <c r="A49" s="114">
        <v>2010</v>
      </c>
      <c r="B49" s="115" t="s">
        <v>40</v>
      </c>
      <c r="C49" s="116">
        <v>19</v>
      </c>
    </row>
    <row r="50" spans="1:7" s="13" customFormat="1" x14ac:dyDescent="0.25">
      <c r="A50" s="114">
        <v>2011</v>
      </c>
      <c r="B50" s="115" t="s">
        <v>40</v>
      </c>
      <c r="C50" s="116">
        <v>20</v>
      </c>
    </row>
    <row r="51" spans="1:7" s="13" customFormat="1" x14ac:dyDescent="0.35">
      <c r="A51" s="95">
        <v>2012</v>
      </c>
      <c r="B51" s="115" t="s">
        <v>40</v>
      </c>
      <c r="C51" s="116">
        <v>17</v>
      </c>
    </row>
    <row r="52" spans="1:7" s="13" customFormat="1" x14ac:dyDescent="0.25">
      <c r="A52" s="114">
        <v>2013</v>
      </c>
      <c r="B52" s="115" t="s">
        <v>40</v>
      </c>
      <c r="C52" s="116">
        <v>17</v>
      </c>
    </row>
    <row r="53" spans="1:7" s="13" customFormat="1" x14ac:dyDescent="0.25">
      <c r="A53" s="114">
        <v>2014</v>
      </c>
      <c r="B53" s="115" t="s">
        <v>40</v>
      </c>
      <c r="C53" s="116">
        <v>12</v>
      </c>
    </row>
    <row r="54" spans="1:7" s="13" customFormat="1" x14ac:dyDescent="0.25">
      <c r="A54" s="114">
        <v>2015</v>
      </c>
      <c r="B54" s="115" t="s">
        <v>40</v>
      </c>
      <c r="C54" s="116">
        <v>14</v>
      </c>
    </row>
    <row r="55" spans="1:7" s="13" customFormat="1" x14ac:dyDescent="0.25">
      <c r="A55" s="114">
        <v>2016</v>
      </c>
      <c r="B55" s="115" t="s">
        <v>40</v>
      </c>
      <c r="C55" s="116">
        <v>13</v>
      </c>
    </row>
    <row r="56" spans="1:7" s="13" customFormat="1" x14ac:dyDescent="0.25">
      <c r="A56" s="114">
        <v>2017</v>
      </c>
      <c r="B56" s="115" t="s">
        <v>40</v>
      </c>
      <c r="C56" s="116">
        <v>12</v>
      </c>
    </row>
    <row r="57" spans="1:7" s="13" customFormat="1" x14ac:dyDescent="0.35">
      <c r="A57" s="114">
        <v>2018</v>
      </c>
      <c r="B57" s="115" t="s">
        <v>40</v>
      </c>
      <c r="C57" s="116">
        <v>11</v>
      </c>
      <c r="E57" s="9"/>
      <c r="F57" s="9"/>
      <c r="G57" s="9"/>
    </row>
    <row r="58" spans="1:7" s="13" customFormat="1" x14ac:dyDescent="0.35">
      <c r="A58" s="114">
        <v>2019</v>
      </c>
      <c r="B58" s="115" t="s">
        <v>40</v>
      </c>
      <c r="C58" s="116">
        <v>9</v>
      </c>
      <c r="E58" s="9"/>
      <c r="F58" s="9"/>
      <c r="G58" s="9"/>
    </row>
    <row r="59" spans="1:7" s="13" customFormat="1" x14ac:dyDescent="0.35">
      <c r="A59" s="114">
        <v>2020</v>
      </c>
      <c r="B59" s="115" t="s">
        <v>40</v>
      </c>
      <c r="C59" s="116">
        <v>9</v>
      </c>
      <c r="E59" s="9"/>
      <c r="F59" s="9"/>
      <c r="G59" s="9"/>
    </row>
    <row r="60" spans="1:7" s="13" customFormat="1" x14ac:dyDescent="0.35">
      <c r="A60" s="114">
        <v>2007</v>
      </c>
      <c r="B60" s="115" t="s">
        <v>61</v>
      </c>
      <c r="C60" s="116">
        <v>5</v>
      </c>
      <c r="D60" s="9"/>
      <c r="E60" s="9"/>
      <c r="F60" s="9"/>
      <c r="G60" s="9"/>
    </row>
    <row r="61" spans="1:7" x14ac:dyDescent="0.35">
      <c r="A61" s="114">
        <v>2008</v>
      </c>
      <c r="B61" s="115" t="s">
        <v>61</v>
      </c>
      <c r="C61" s="116">
        <v>4</v>
      </c>
    </row>
    <row r="62" spans="1:7" x14ac:dyDescent="0.35">
      <c r="A62" s="114">
        <v>2009</v>
      </c>
      <c r="B62" s="115" t="s">
        <v>61</v>
      </c>
      <c r="C62" s="116">
        <v>4</v>
      </c>
    </row>
    <row r="63" spans="1:7" x14ac:dyDescent="0.35">
      <c r="A63" s="114">
        <v>2010</v>
      </c>
      <c r="B63" s="115" t="s">
        <v>61</v>
      </c>
      <c r="C63" s="116">
        <v>3</v>
      </c>
    </row>
    <row r="64" spans="1:7" x14ac:dyDescent="0.35">
      <c r="A64" s="114">
        <v>2011</v>
      </c>
      <c r="B64" s="115" t="s">
        <v>61</v>
      </c>
      <c r="C64" s="116">
        <v>3</v>
      </c>
    </row>
    <row r="65" spans="1:3" x14ac:dyDescent="0.35">
      <c r="A65" s="114">
        <v>2012</v>
      </c>
      <c r="B65" s="115" t="s">
        <v>61</v>
      </c>
      <c r="C65" s="116">
        <v>3</v>
      </c>
    </row>
    <row r="66" spans="1:3" x14ac:dyDescent="0.35">
      <c r="A66" s="114">
        <v>2013</v>
      </c>
      <c r="B66" s="115" t="s">
        <v>61</v>
      </c>
      <c r="C66" s="116">
        <v>3</v>
      </c>
    </row>
    <row r="67" spans="1:3" x14ac:dyDescent="0.35">
      <c r="A67" s="114">
        <v>2014</v>
      </c>
      <c r="B67" s="115" t="s">
        <v>61</v>
      </c>
      <c r="C67" s="116">
        <v>3</v>
      </c>
    </row>
    <row r="68" spans="1:3" x14ac:dyDescent="0.35">
      <c r="A68" s="114">
        <v>2015</v>
      </c>
      <c r="B68" s="115" t="s">
        <v>61</v>
      </c>
      <c r="C68" s="116">
        <v>4</v>
      </c>
    </row>
    <row r="69" spans="1:3" x14ac:dyDescent="0.35">
      <c r="A69" s="114">
        <v>2016</v>
      </c>
      <c r="B69" s="115" t="s">
        <v>61</v>
      </c>
      <c r="C69" s="116">
        <v>3</v>
      </c>
    </row>
    <row r="70" spans="1:3" x14ac:dyDescent="0.35">
      <c r="A70" s="114">
        <v>2017</v>
      </c>
      <c r="B70" s="115" t="s">
        <v>61</v>
      </c>
      <c r="C70" s="116">
        <v>3</v>
      </c>
    </row>
    <row r="71" spans="1:3" x14ac:dyDescent="0.35">
      <c r="A71" s="114">
        <v>2018</v>
      </c>
      <c r="B71" s="115" t="s">
        <v>61</v>
      </c>
      <c r="C71" s="116">
        <v>3</v>
      </c>
    </row>
    <row r="72" spans="1:3" x14ac:dyDescent="0.35">
      <c r="A72" s="114">
        <v>2019</v>
      </c>
      <c r="B72" s="115" t="s">
        <v>61</v>
      </c>
      <c r="C72" s="116">
        <v>3</v>
      </c>
    </row>
    <row r="73" spans="1:3" ht="15" thickBot="1" x14ac:dyDescent="0.4">
      <c r="A73" s="133">
        <v>2020</v>
      </c>
      <c r="B73" s="134" t="s">
        <v>61</v>
      </c>
      <c r="C73" s="135">
        <v>3</v>
      </c>
    </row>
    <row r="76" spans="1:3" x14ac:dyDescent="0.35">
      <c r="A76" s="239"/>
      <c r="B76" s="240"/>
      <c r="C76" s="8"/>
    </row>
    <row r="77" spans="1:3" x14ac:dyDescent="0.35">
      <c r="A77" s="239"/>
      <c r="B77" s="240"/>
      <c r="C77" s="8"/>
    </row>
    <row r="78" spans="1:3" x14ac:dyDescent="0.35">
      <c r="A78" s="20"/>
      <c r="B78" s="17"/>
      <c r="C78" s="17"/>
    </row>
    <row r="79" spans="1:3" x14ac:dyDescent="0.35">
      <c r="A79" s="21"/>
      <c r="B79" s="18"/>
      <c r="C79" s="18"/>
    </row>
    <row r="80" spans="1:3" x14ac:dyDescent="0.35">
      <c r="A80" s="22"/>
      <c r="B80" s="19"/>
      <c r="C80" s="18"/>
    </row>
    <row r="81" spans="1:3" x14ac:dyDescent="0.35">
      <c r="A81" s="21"/>
      <c r="B81" s="18"/>
      <c r="C81" s="18"/>
    </row>
    <row r="82" spans="1:3" x14ac:dyDescent="0.35">
      <c r="A82" s="21"/>
      <c r="B82" s="18"/>
      <c r="C82" s="18"/>
    </row>
    <row r="83" spans="1:3" x14ac:dyDescent="0.35">
      <c r="A83" s="21"/>
      <c r="B83" s="18"/>
      <c r="C83" s="18"/>
    </row>
    <row r="84" spans="1:3" x14ac:dyDescent="0.35">
      <c r="A84" s="21"/>
      <c r="B84" s="18"/>
      <c r="C84" s="18"/>
    </row>
    <row r="85" spans="1:3" x14ac:dyDescent="0.35">
      <c r="A85" s="21"/>
      <c r="B85" s="18"/>
      <c r="C85" s="18"/>
    </row>
    <row r="86" spans="1:3" x14ac:dyDescent="0.35">
      <c r="A86" s="21"/>
      <c r="B86" s="18"/>
      <c r="C86" s="18"/>
    </row>
  </sheetData>
  <mergeCells count="4">
    <mergeCell ref="A76:A77"/>
    <mergeCell ref="B76:B77"/>
    <mergeCell ref="A2:C2"/>
    <mergeCell ref="E2:G2"/>
  </mergeCells>
  <phoneticPr fontId="15" type="noConversion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0FD5-4D2B-4770-A321-B327CE4FA656}">
  <dimension ref="A1:G25"/>
  <sheetViews>
    <sheetView zoomScale="75" zoomScaleNormal="75" workbookViewId="0">
      <selection activeCell="H25" sqref="H25"/>
    </sheetView>
  </sheetViews>
  <sheetFormatPr baseColWidth="10" defaultRowHeight="14.5" x14ac:dyDescent="0.35"/>
  <cols>
    <col min="1" max="1" width="34.1796875" customWidth="1"/>
    <col min="2" max="5" width="13.90625" customWidth="1"/>
  </cols>
  <sheetData>
    <row r="1" spans="1:7" ht="30" customHeight="1" thickBot="1" x14ac:dyDescent="0.4">
      <c r="A1" s="230" t="s">
        <v>120</v>
      </c>
      <c r="B1" s="231"/>
      <c r="C1" s="231"/>
      <c r="D1" s="231"/>
      <c r="E1" s="232"/>
    </row>
    <row r="2" spans="1:7" ht="43.5" x14ac:dyDescent="0.35">
      <c r="A2" s="34" t="s">
        <v>97</v>
      </c>
      <c r="B2" s="35" t="s">
        <v>53</v>
      </c>
      <c r="C2" s="35" t="s">
        <v>121</v>
      </c>
      <c r="D2" s="92" t="s">
        <v>122</v>
      </c>
      <c r="E2" s="36" t="s">
        <v>100</v>
      </c>
    </row>
    <row r="3" spans="1:7" x14ac:dyDescent="0.35">
      <c r="A3" s="108" t="s">
        <v>41</v>
      </c>
      <c r="B3" s="83">
        <v>2015</v>
      </c>
      <c r="C3" s="150">
        <v>3388</v>
      </c>
      <c r="D3" s="84"/>
      <c r="E3" s="138"/>
    </row>
    <row r="4" spans="1:7" x14ac:dyDescent="0.35">
      <c r="A4" s="139" t="s">
        <v>67</v>
      </c>
      <c r="B4" s="83">
        <v>2015</v>
      </c>
      <c r="C4" s="150">
        <v>45666</v>
      </c>
      <c r="D4" s="84"/>
      <c r="E4" s="86"/>
    </row>
    <row r="5" spans="1:7" x14ac:dyDescent="0.35">
      <c r="A5" s="139" t="s">
        <v>42</v>
      </c>
      <c r="B5" s="83">
        <v>2015</v>
      </c>
      <c r="C5" s="150">
        <v>64266</v>
      </c>
      <c r="D5" s="84"/>
      <c r="E5" s="86"/>
    </row>
    <row r="6" spans="1:7" x14ac:dyDescent="0.35">
      <c r="A6" s="139" t="s">
        <v>43</v>
      </c>
      <c r="B6" s="83">
        <v>2015</v>
      </c>
      <c r="C6" s="150">
        <v>32243</v>
      </c>
      <c r="D6" s="84"/>
      <c r="E6" s="86"/>
    </row>
    <row r="7" spans="1:7" x14ac:dyDescent="0.35">
      <c r="A7" s="139" t="s">
        <v>47</v>
      </c>
      <c r="B7" s="83">
        <v>2015</v>
      </c>
      <c r="C7" s="150">
        <v>71675</v>
      </c>
      <c r="D7" s="84"/>
      <c r="E7" s="86"/>
    </row>
    <row r="8" spans="1:7" x14ac:dyDescent="0.35">
      <c r="A8" s="108" t="s">
        <v>41</v>
      </c>
      <c r="B8" s="83" t="s">
        <v>98</v>
      </c>
      <c r="C8" s="150">
        <v>3528</v>
      </c>
      <c r="D8" s="85">
        <f>(C8-C3)/C3</f>
        <v>4.1322314049586778E-2</v>
      </c>
      <c r="E8" s="88">
        <f>C8/(SUM($C$8:$C$12))</f>
        <v>1.7415342087076711E-2</v>
      </c>
      <c r="G8" s="5"/>
    </row>
    <row r="9" spans="1:7" x14ac:dyDescent="0.35">
      <c r="A9" s="139" t="s">
        <v>67</v>
      </c>
      <c r="B9" s="83" t="s">
        <v>98</v>
      </c>
      <c r="C9" s="150">
        <v>46036</v>
      </c>
      <c r="D9" s="85">
        <f t="shared" ref="D9:D12" si="0">(C9-C4)/C4</f>
        <v>8.1023080628914289E-3</v>
      </c>
      <c r="E9" s="88">
        <f t="shared" ref="E9:E12" si="1">C9/(SUM($C$8:$C$12))</f>
        <v>0.22724849442195677</v>
      </c>
      <c r="G9" s="5"/>
    </row>
    <row r="10" spans="1:7" x14ac:dyDescent="0.35">
      <c r="A10" s="139" t="s">
        <v>42</v>
      </c>
      <c r="B10" s="83" t="s">
        <v>98</v>
      </c>
      <c r="C10" s="150">
        <v>61867</v>
      </c>
      <c r="D10" s="85">
        <f t="shared" si="0"/>
        <v>-3.7329225406902561E-2</v>
      </c>
      <c r="E10" s="173">
        <f t="shared" si="1"/>
        <v>0.30539539934840559</v>
      </c>
      <c r="G10" s="5"/>
    </row>
    <row r="11" spans="1:7" x14ac:dyDescent="0.35">
      <c r="A11" s="139" t="s">
        <v>43</v>
      </c>
      <c r="B11" s="83" t="s">
        <v>98</v>
      </c>
      <c r="C11" s="150">
        <v>30219</v>
      </c>
      <c r="D11" s="85">
        <f t="shared" si="0"/>
        <v>-6.2773315138169528E-2</v>
      </c>
      <c r="E11" s="88">
        <f t="shared" si="1"/>
        <v>0.1491706979958535</v>
      </c>
      <c r="G11" s="5"/>
    </row>
    <row r="12" spans="1:7" ht="15" thickBot="1" x14ac:dyDescent="0.4">
      <c r="A12" s="140" t="s">
        <v>47</v>
      </c>
      <c r="B12" s="90" t="s">
        <v>98</v>
      </c>
      <c r="C12" s="151">
        <v>60930</v>
      </c>
      <c r="D12" s="141">
        <f t="shared" si="0"/>
        <v>-0.14991280083711198</v>
      </c>
      <c r="E12" s="174">
        <f t="shared" si="1"/>
        <v>0.30077006614670748</v>
      </c>
      <c r="G12" s="5"/>
    </row>
    <row r="13" spans="1:7" ht="15" thickBot="1" x14ac:dyDescent="0.4">
      <c r="C13" s="2"/>
      <c r="G13" s="6"/>
    </row>
    <row r="14" spans="1:7" s="31" customFormat="1" ht="28" customHeight="1" thickBot="1" x14ac:dyDescent="0.4">
      <c r="A14" s="230" t="s">
        <v>78</v>
      </c>
      <c r="B14" s="231"/>
      <c r="C14" s="231"/>
      <c r="D14" s="232"/>
      <c r="G14" s="33"/>
    </row>
    <row r="15" spans="1:7" s="31" customFormat="1" ht="43.5" x14ac:dyDescent="0.35">
      <c r="A15" s="34" t="s">
        <v>53</v>
      </c>
      <c r="B15" s="35" t="s">
        <v>76</v>
      </c>
      <c r="C15" s="35" t="s">
        <v>123</v>
      </c>
      <c r="D15" s="98" t="s">
        <v>108</v>
      </c>
      <c r="G15" s="33"/>
    </row>
    <row r="16" spans="1:7" s="31" customFormat="1" x14ac:dyDescent="0.35">
      <c r="A16" s="95">
        <v>2015</v>
      </c>
      <c r="B16" s="152">
        <v>7877698</v>
      </c>
      <c r="C16" s="142">
        <v>27.576330039562318</v>
      </c>
      <c r="D16" s="96"/>
      <c r="G16" s="33"/>
    </row>
    <row r="17" spans="1:7" s="31" customFormat="1" ht="15" thickBot="1" x14ac:dyDescent="0.4">
      <c r="A17" s="97" t="s">
        <v>98</v>
      </c>
      <c r="B17" s="153">
        <v>8082099</v>
      </c>
      <c r="C17" s="143">
        <v>25.065270791659444</v>
      </c>
      <c r="D17" s="144">
        <f>(C17-C16)/C16</f>
        <v>-9.1058499963569822E-2</v>
      </c>
      <c r="G17" s="33"/>
    </row>
    <row r="18" spans="1:7" s="31" customFormat="1" ht="15" thickBot="1" x14ac:dyDescent="0.4">
      <c r="C18" s="32"/>
      <c r="G18" s="33"/>
    </row>
    <row r="19" spans="1:7" ht="28" customHeight="1" thickBot="1" x14ac:dyDescent="0.4">
      <c r="A19" s="230" t="s">
        <v>145</v>
      </c>
      <c r="B19" s="231"/>
      <c r="C19" s="231"/>
      <c r="D19" s="232"/>
    </row>
    <row r="20" spans="1:7" ht="43.5" x14ac:dyDescent="0.35">
      <c r="A20" s="34" t="s">
        <v>101</v>
      </c>
      <c r="B20" s="35" t="s">
        <v>53</v>
      </c>
      <c r="C20" s="35" t="s">
        <v>119</v>
      </c>
      <c r="D20" s="98" t="s">
        <v>102</v>
      </c>
      <c r="E20" s="4"/>
    </row>
    <row r="21" spans="1:7" x14ac:dyDescent="0.35">
      <c r="A21" s="99" t="s">
        <v>69</v>
      </c>
      <c r="B21" s="145" t="s">
        <v>98</v>
      </c>
      <c r="C21" s="150">
        <v>60549.89</v>
      </c>
      <c r="D21" s="100">
        <f>(C21/SUM(C21:C23))*100</f>
        <v>29.889301279175566</v>
      </c>
    </row>
    <row r="22" spans="1:7" x14ac:dyDescent="0.35">
      <c r="A22" s="99" t="s">
        <v>68</v>
      </c>
      <c r="B22" s="145" t="s">
        <v>98</v>
      </c>
      <c r="C22" s="150">
        <v>117356.54</v>
      </c>
      <c r="D22" s="100">
        <f>(C22/SUM(C21:C23))*100</f>
        <v>57.93082334487508</v>
      </c>
    </row>
    <row r="23" spans="1:7" ht="15" thickBot="1" x14ac:dyDescent="0.4">
      <c r="A23" s="101" t="s">
        <v>66</v>
      </c>
      <c r="B23" s="146" t="s">
        <v>98</v>
      </c>
      <c r="C23" s="151">
        <v>24674.05</v>
      </c>
      <c r="D23" s="102">
        <f>(C23/SUM(C21:C23))*100</f>
        <v>12.179875375949353</v>
      </c>
    </row>
    <row r="25" spans="1:7" x14ac:dyDescent="0.35">
      <c r="A25" s="31" t="s">
        <v>103</v>
      </c>
    </row>
  </sheetData>
  <mergeCells count="3">
    <mergeCell ref="A19:D19"/>
    <mergeCell ref="A1:E1"/>
    <mergeCell ref="A14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02FB-66CD-4B35-B668-933ABBA27880}">
  <dimension ref="A1:N52"/>
  <sheetViews>
    <sheetView zoomScale="75" zoomScaleNormal="75" workbookViewId="0">
      <selection activeCell="L11" sqref="L11"/>
    </sheetView>
  </sheetViews>
  <sheetFormatPr baseColWidth="10" defaultColWidth="11.54296875" defaultRowHeight="14.5" x14ac:dyDescent="0.35"/>
  <cols>
    <col min="1" max="1" width="16.36328125" style="9" customWidth="1"/>
    <col min="2" max="2" width="31.1796875" style="9" customWidth="1"/>
    <col min="3" max="3" width="16.453125" style="23" customWidth="1"/>
    <col min="4" max="4" width="15.54296875" style="9" customWidth="1"/>
    <col min="5" max="7" width="11.54296875" style="9"/>
    <col min="8" max="8" width="34.81640625" style="9" customWidth="1"/>
    <col min="9" max="9" width="15.54296875" style="9" customWidth="1"/>
    <col min="10" max="10" width="18.36328125" style="9" customWidth="1"/>
    <col min="11" max="16384" width="11.54296875" style="9"/>
  </cols>
  <sheetData>
    <row r="1" spans="1:14" ht="38" customHeight="1" thickBot="1" x14ac:dyDescent="0.4">
      <c r="A1" s="241" t="s">
        <v>124</v>
      </c>
      <c r="B1" s="242"/>
      <c r="C1" s="242"/>
      <c r="D1" s="243"/>
      <c r="G1" s="236" t="s">
        <v>74</v>
      </c>
      <c r="H1" s="237"/>
      <c r="I1" s="237"/>
      <c r="J1" s="238"/>
    </row>
    <row r="2" spans="1:14" ht="43.5" x14ac:dyDescent="0.35">
      <c r="A2" s="34" t="s">
        <v>53</v>
      </c>
      <c r="B2" s="35" t="s">
        <v>125</v>
      </c>
      <c r="C2" s="35" t="s">
        <v>135</v>
      </c>
      <c r="D2" s="98" t="s">
        <v>126</v>
      </c>
      <c r="F2" s="26"/>
      <c r="G2" s="34" t="s">
        <v>53</v>
      </c>
      <c r="H2" s="35" t="s">
        <v>125</v>
      </c>
      <c r="I2" s="35" t="s">
        <v>135</v>
      </c>
      <c r="J2" s="98" t="s">
        <v>137</v>
      </c>
    </row>
    <row r="3" spans="1:14" x14ac:dyDescent="0.35">
      <c r="A3" s="114">
        <v>2015</v>
      </c>
      <c r="B3" s="147" t="s">
        <v>127</v>
      </c>
      <c r="C3" s="152">
        <v>308.4588</v>
      </c>
      <c r="D3" s="164"/>
      <c r="F3" s="26"/>
      <c r="G3" s="114">
        <v>2020</v>
      </c>
      <c r="H3" s="147" t="s">
        <v>130</v>
      </c>
      <c r="I3" s="152">
        <v>25060.689399999999</v>
      </c>
      <c r="J3" s="109">
        <f t="shared" ref="J3:J10" si="0">I3/I$18</f>
        <v>0.54554227271404321</v>
      </c>
      <c r="K3" s="24"/>
    </row>
    <row r="4" spans="1:14" x14ac:dyDescent="0.35">
      <c r="A4" s="114">
        <v>2015</v>
      </c>
      <c r="B4" s="147" t="s">
        <v>128</v>
      </c>
      <c r="C4" s="152">
        <v>12306.1433</v>
      </c>
      <c r="D4" s="164"/>
      <c r="F4" s="26"/>
      <c r="G4" s="114">
        <v>2020</v>
      </c>
      <c r="H4" s="147" t="s">
        <v>128</v>
      </c>
      <c r="I4" s="152">
        <v>12045.4769</v>
      </c>
      <c r="J4" s="109">
        <f t="shared" si="0"/>
        <v>0.26221612418812817</v>
      </c>
      <c r="K4" s="24"/>
    </row>
    <row r="5" spans="1:14" x14ac:dyDescent="0.35">
      <c r="A5" s="114">
        <v>2015</v>
      </c>
      <c r="B5" s="147" t="s">
        <v>129</v>
      </c>
      <c r="C5" s="152">
        <v>797.93320000000006</v>
      </c>
      <c r="D5" s="164"/>
      <c r="F5" s="26"/>
      <c r="G5" s="114">
        <v>2020</v>
      </c>
      <c r="H5" s="147" t="s">
        <v>131</v>
      </c>
      <c r="I5" s="152">
        <v>3606.3164000000002</v>
      </c>
      <c r="J5" s="109">
        <f t="shared" si="0"/>
        <v>7.850534411004377E-2</v>
      </c>
      <c r="K5" s="24"/>
    </row>
    <row r="6" spans="1:14" x14ac:dyDescent="0.35">
      <c r="A6" s="114">
        <v>2015</v>
      </c>
      <c r="B6" s="147" t="s">
        <v>130</v>
      </c>
      <c r="C6" s="152">
        <v>22090.6175</v>
      </c>
      <c r="D6" s="164"/>
      <c r="F6" s="26"/>
      <c r="G6" s="114">
        <v>2020</v>
      </c>
      <c r="H6" s="147" t="s">
        <v>134</v>
      </c>
      <c r="I6" s="152">
        <v>1860.0565999999999</v>
      </c>
      <c r="J6" s="109">
        <f t="shared" si="0"/>
        <v>4.0491284527103065E-2</v>
      </c>
      <c r="K6" s="24"/>
    </row>
    <row r="7" spans="1:14" x14ac:dyDescent="0.35">
      <c r="A7" s="114">
        <v>2015</v>
      </c>
      <c r="B7" s="147" t="s">
        <v>131</v>
      </c>
      <c r="C7" s="152">
        <v>2075.1473999999998</v>
      </c>
      <c r="D7" s="164"/>
      <c r="F7" s="26"/>
      <c r="G7" s="114">
        <v>2020</v>
      </c>
      <c r="H7" s="147" t="s">
        <v>132</v>
      </c>
      <c r="I7" s="152">
        <v>1327</v>
      </c>
      <c r="J7" s="109">
        <f t="shared" si="0"/>
        <v>2.8887257821867234E-2</v>
      </c>
      <c r="K7" s="24"/>
    </row>
    <row r="8" spans="1:14" x14ac:dyDescent="0.35">
      <c r="A8" s="114">
        <v>2015</v>
      </c>
      <c r="B8" s="147" t="s">
        <v>132</v>
      </c>
      <c r="C8" s="152">
        <v>780.38210000000004</v>
      </c>
      <c r="D8" s="164"/>
      <c r="F8" s="26"/>
      <c r="G8" s="114">
        <v>2020</v>
      </c>
      <c r="H8" s="147" t="s">
        <v>129</v>
      </c>
      <c r="I8" s="152">
        <v>1322.578</v>
      </c>
      <c r="J8" s="109">
        <f t="shared" si="0"/>
        <v>2.8790995987588185E-2</v>
      </c>
      <c r="K8" s="24"/>
    </row>
    <row r="9" spans="1:14" x14ac:dyDescent="0.35">
      <c r="A9" s="114">
        <v>2015</v>
      </c>
      <c r="B9" s="147" t="s">
        <v>133</v>
      </c>
      <c r="C9" s="152">
        <v>220</v>
      </c>
      <c r="D9" s="164"/>
      <c r="F9" s="26"/>
      <c r="G9" s="114">
        <v>2020</v>
      </c>
      <c r="H9" s="147" t="s">
        <v>127</v>
      </c>
      <c r="I9" s="152">
        <v>475.09230000000002</v>
      </c>
      <c r="J9" s="109">
        <f t="shared" si="0"/>
        <v>1.0342210820862016E-2</v>
      </c>
      <c r="K9" s="24"/>
    </row>
    <row r="10" spans="1:14" ht="15" thickBot="1" x14ac:dyDescent="0.4">
      <c r="A10" s="114">
        <v>2015</v>
      </c>
      <c r="B10" s="147" t="s">
        <v>134</v>
      </c>
      <c r="C10" s="152">
        <v>1789.2412999999999</v>
      </c>
      <c r="D10" s="164"/>
      <c r="G10" s="132">
        <v>2020</v>
      </c>
      <c r="H10" s="166" t="s">
        <v>133</v>
      </c>
      <c r="I10" s="153">
        <v>240</v>
      </c>
      <c r="J10" s="113">
        <f t="shared" si="0"/>
        <v>5.2245228916715418E-3</v>
      </c>
      <c r="K10" s="24"/>
    </row>
    <row r="11" spans="1:14" ht="15" thickBot="1" x14ac:dyDescent="0.4">
      <c r="A11" s="114">
        <v>2020</v>
      </c>
      <c r="B11" s="147" t="s">
        <v>127</v>
      </c>
      <c r="C11" s="152">
        <v>475.09230000000002</v>
      </c>
      <c r="D11" s="165">
        <f t="shared" ref="D11:D17" si="1">(C11-C3)/C3</f>
        <v>0.54021315002198034</v>
      </c>
    </row>
    <row r="12" spans="1:14" x14ac:dyDescent="0.35">
      <c r="A12" s="114">
        <v>2020</v>
      </c>
      <c r="B12" s="147" t="s">
        <v>128</v>
      </c>
      <c r="C12" s="152">
        <v>12045.4769</v>
      </c>
      <c r="D12" s="165">
        <f t="shared" si="1"/>
        <v>-2.1181810876523766E-2</v>
      </c>
      <c r="G12" s="236" t="s">
        <v>72</v>
      </c>
      <c r="H12" s="237"/>
      <c r="I12" s="237"/>
      <c r="J12" s="238"/>
    </row>
    <row r="13" spans="1:14" ht="14.5" customHeight="1" thickBot="1" x14ac:dyDescent="0.4">
      <c r="A13" s="114">
        <v>2020</v>
      </c>
      <c r="B13" s="147" t="s">
        <v>129</v>
      </c>
      <c r="C13" s="152">
        <v>1322.578</v>
      </c>
      <c r="D13" s="165">
        <f t="shared" si="1"/>
        <v>0.65750466329762924</v>
      </c>
      <c r="G13" s="244"/>
      <c r="H13" s="245"/>
      <c r="I13" s="245"/>
      <c r="J13" s="246"/>
      <c r="K13" s="11"/>
      <c r="L13" s="11"/>
      <c r="M13" s="11"/>
      <c r="N13" s="11"/>
    </row>
    <row r="14" spans="1:14" ht="15" customHeight="1" x14ac:dyDescent="0.35">
      <c r="A14" s="114">
        <v>2020</v>
      </c>
      <c r="B14" s="147" t="s">
        <v>130</v>
      </c>
      <c r="C14" s="152">
        <v>25060.689399999999</v>
      </c>
      <c r="D14" s="165">
        <f t="shared" si="1"/>
        <v>0.13444947385468056</v>
      </c>
      <c r="G14" s="247" t="s">
        <v>53</v>
      </c>
      <c r="H14" s="249" t="s">
        <v>125</v>
      </c>
      <c r="I14" s="251" t="s">
        <v>135</v>
      </c>
      <c r="J14" s="253" t="s">
        <v>138</v>
      </c>
      <c r="K14" s="10"/>
      <c r="L14" s="10"/>
      <c r="M14" s="11"/>
      <c r="N14" s="11"/>
    </row>
    <row r="15" spans="1:14" x14ac:dyDescent="0.35">
      <c r="A15" s="114">
        <v>2020</v>
      </c>
      <c r="B15" s="147" t="s">
        <v>131</v>
      </c>
      <c r="C15" s="152">
        <v>3606.3164000000002</v>
      </c>
      <c r="D15" s="165">
        <f t="shared" si="1"/>
        <v>0.73786035632938674</v>
      </c>
      <c r="G15" s="248"/>
      <c r="H15" s="250"/>
      <c r="I15" s="252"/>
      <c r="J15" s="254"/>
      <c r="K15" s="255"/>
      <c r="L15" s="10"/>
      <c r="M15" s="11"/>
      <c r="N15" s="11"/>
    </row>
    <row r="16" spans="1:14" x14ac:dyDescent="0.35">
      <c r="A16" s="114">
        <v>2020</v>
      </c>
      <c r="B16" s="147" t="s">
        <v>132</v>
      </c>
      <c r="C16" s="152">
        <v>1327</v>
      </c>
      <c r="D16" s="165">
        <f t="shared" si="1"/>
        <v>0.70044904925420504</v>
      </c>
      <c r="G16" s="248"/>
      <c r="H16" s="250"/>
      <c r="I16" s="252"/>
      <c r="J16" s="254"/>
      <c r="K16" s="255"/>
      <c r="L16" s="10"/>
      <c r="M16" s="11"/>
      <c r="N16" s="11"/>
    </row>
    <row r="17" spans="1:14" x14ac:dyDescent="0.35">
      <c r="A17" s="114">
        <v>2020</v>
      </c>
      <c r="B17" s="147" t="s">
        <v>133</v>
      </c>
      <c r="C17" s="152">
        <v>240</v>
      </c>
      <c r="D17" s="165">
        <f t="shared" si="1"/>
        <v>9.0909090909090912E-2</v>
      </c>
      <c r="G17" s="114">
        <v>2020</v>
      </c>
      <c r="H17" s="168" t="s">
        <v>139</v>
      </c>
      <c r="I17" s="156">
        <v>81035.649999999994</v>
      </c>
      <c r="J17" s="170">
        <f>I17/I19</f>
        <v>0.63821237576449308</v>
      </c>
      <c r="K17" s="12"/>
      <c r="L17" s="12"/>
      <c r="M17" s="11"/>
      <c r="N17" s="11"/>
    </row>
    <row r="18" spans="1:14" ht="15" thickBot="1" x14ac:dyDescent="0.4">
      <c r="A18" s="132">
        <v>2020</v>
      </c>
      <c r="B18" s="166" t="s">
        <v>134</v>
      </c>
      <c r="C18" s="153">
        <v>1860.0565999999999</v>
      </c>
      <c r="D18" s="167">
        <f>(C18-C10)/C10</f>
        <v>3.957839560265012E-2</v>
      </c>
      <c r="G18" s="114">
        <v>2020</v>
      </c>
      <c r="H18" s="168" t="s">
        <v>140</v>
      </c>
      <c r="I18" s="156">
        <v>45937.209000000003</v>
      </c>
      <c r="J18" s="171">
        <f>I18/(I17+I18)</f>
        <v>0.36178762423550692</v>
      </c>
      <c r="K18" s="12"/>
      <c r="L18" s="10"/>
      <c r="M18" s="11"/>
      <c r="N18" s="11"/>
    </row>
    <row r="19" spans="1:14" ht="15" thickBot="1" x14ac:dyDescent="0.4">
      <c r="D19" s="25"/>
      <c r="G19" s="132">
        <v>2020</v>
      </c>
      <c r="H19" s="169" t="s">
        <v>141</v>
      </c>
      <c r="I19" s="155">
        <f>I17+I18</f>
        <v>126972.859</v>
      </c>
      <c r="J19" s="54"/>
      <c r="K19" s="10"/>
      <c r="L19" s="10"/>
      <c r="M19" s="11"/>
      <c r="N19" s="11"/>
    </row>
    <row r="20" spans="1:14" ht="15" thickBot="1" x14ac:dyDescent="0.4">
      <c r="D20" s="25"/>
      <c r="G20" s="10"/>
      <c r="H20" s="10"/>
      <c r="I20" s="10"/>
      <c r="J20" s="10"/>
      <c r="K20" s="10"/>
      <c r="L20" s="10"/>
      <c r="M20" s="11"/>
      <c r="N20" s="11"/>
    </row>
    <row r="21" spans="1:14" ht="29" customHeight="1" thickBot="1" x14ac:dyDescent="0.4">
      <c r="D21" s="25"/>
      <c r="G21" s="236" t="s">
        <v>73</v>
      </c>
      <c r="H21" s="237"/>
      <c r="I21" s="237"/>
      <c r="J21" s="238"/>
      <c r="K21" s="10"/>
      <c r="L21" s="10"/>
      <c r="M21" s="11"/>
      <c r="N21" s="11"/>
    </row>
    <row r="22" spans="1:14" x14ac:dyDescent="0.35">
      <c r="D22" s="25"/>
      <c r="G22" s="247" t="s">
        <v>53</v>
      </c>
      <c r="H22" s="249" t="s">
        <v>125</v>
      </c>
      <c r="I22" s="251" t="s">
        <v>142</v>
      </c>
      <c r="J22" s="253" t="s">
        <v>143</v>
      </c>
      <c r="K22" s="11"/>
      <c r="L22" s="11"/>
      <c r="M22" s="11"/>
      <c r="N22" s="11"/>
    </row>
    <row r="23" spans="1:14" x14ac:dyDescent="0.35">
      <c r="D23" s="25"/>
      <c r="G23" s="248"/>
      <c r="H23" s="250"/>
      <c r="I23" s="252"/>
      <c r="J23" s="254"/>
    </row>
    <row r="24" spans="1:14" x14ac:dyDescent="0.35">
      <c r="D24" s="25"/>
      <c r="G24" s="248"/>
      <c r="H24" s="250"/>
      <c r="I24" s="252"/>
      <c r="J24" s="254"/>
    </row>
    <row r="25" spans="1:14" x14ac:dyDescent="0.35">
      <c r="D25" s="25"/>
      <c r="G25" s="114">
        <v>2020</v>
      </c>
      <c r="H25" s="115" t="s">
        <v>70</v>
      </c>
      <c r="I25" s="156">
        <v>202580.5</v>
      </c>
      <c r="J25" s="116"/>
    </row>
    <row r="26" spans="1:14" ht="15" thickBot="1" x14ac:dyDescent="0.4">
      <c r="D26" s="25"/>
      <c r="G26" s="132">
        <v>2020</v>
      </c>
      <c r="H26" s="134" t="s">
        <v>71</v>
      </c>
      <c r="I26" s="157">
        <v>45937.209000000003</v>
      </c>
      <c r="J26" s="113">
        <f>I26/I25</f>
        <v>0.22676027060847417</v>
      </c>
    </row>
    <row r="27" spans="1:14" x14ac:dyDescent="0.35">
      <c r="D27" s="25"/>
      <c r="G27" s="10"/>
      <c r="H27" s="10"/>
      <c r="I27" s="12"/>
      <c r="J27" s="10"/>
    </row>
    <row r="28" spans="1:14" x14ac:dyDescent="0.35">
      <c r="D28" s="25"/>
      <c r="G28" s="10"/>
      <c r="H28" s="10"/>
      <c r="I28" s="10"/>
      <c r="J28" s="10"/>
    </row>
    <row r="29" spans="1:14" x14ac:dyDescent="0.35">
      <c r="D29" s="25"/>
    </row>
    <row r="30" spans="1:14" x14ac:dyDescent="0.35">
      <c r="D30" s="25"/>
    </row>
    <row r="31" spans="1:14" x14ac:dyDescent="0.35">
      <c r="D31" s="25"/>
    </row>
    <row r="32" spans="1:14" x14ac:dyDescent="0.35">
      <c r="D32" s="25"/>
    </row>
    <row r="33" spans="4:10" x14ac:dyDescent="0.35">
      <c r="D33" s="25"/>
    </row>
    <row r="34" spans="4:10" x14ac:dyDescent="0.35">
      <c r="D34" s="25"/>
      <c r="H34" s="5"/>
    </row>
    <row r="35" spans="4:10" x14ac:dyDescent="0.35">
      <c r="D35" s="23"/>
      <c r="H35" s="30"/>
      <c r="I35" s="12"/>
    </row>
    <row r="36" spans="4:10" x14ac:dyDescent="0.35">
      <c r="D36" s="23"/>
      <c r="H36" s="30"/>
    </row>
    <row r="37" spans="4:10" x14ac:dyDescent="0.35">
      <c r="D37" s="23"/>
      <c r="H37" s="30"/>
    </row>
    <row r="38" spans="4:10" x14ac:dyDescent="0.35">
      <c r="D38" s="23"/>
    </row>
    <row r="39" spans="4:10" ht="15" thickBot="1" x14ac:dyDescent="0.4">
      <c r="D39" s="23"/>
      <c r="I39" s="28"/>
      <c r="J39" s="29"/>
    </row>
    <row r="40" spans="4:10" ht="15" thickBot="1" x14ac:dyDescent="0.4">
      <c r="D40" s="23"/>
      <c r="I40" s="28"/>
      <c r="J40" s="29"/>
    </row>
    <row r="41" spans="4:10" ht="15" thickBot="1" x14ac:dyDescent="0.4">
      <c r="D41" s="23"/>
      <c r="I41" s="28"/>
      <c r="J41" s="29"/>
    </row>
    <row r="42" spans="4:10" ht="15" thickBot="1" x14ac:dyDescent="0.4">
      <c r="D42" s="23"/>
      <c r="I42" s="28"/>
      <c r="J42" s="29"/>
    </row>
    <row r="43" spans="4:10" ht="15" thickBot="1" x14ac:dyDescent="0.4">
      <c r="D43" s="23"/>
      <c r="I43" s="28"/>
      <c r="J43" s="29"/>
    </row>
    <row r="44" spans="4:10" ht="15" thickBot="1" x14ac:dyDescent="0.4">
      <c r="D44" s="23"/>
      <c r="I44" s="28"/>
      <c r="J44" s="29"/>
    </row>
    <row r="45" spans="4:10" ht="15" thickBot="1" x14ac:dyDescent="0.4">
      <c r="D45" s="23"/>
      <c r="I45" s="28"/>
      <c r="J45" s="29"/>
    </row>
    <row r="46" spans="4:10" ht="15" thickBot="1" x14ac:dyDescent="0.4">
      <c r="D46" s="23"/>
      <c r="I46" s="28"/>
      <c r="J46" s="29"/>
    </row>
    <row r="47" spans="4:10" ht="15" thickBot="1" x14ac:dyDescent="0.4">
      <c r="D47" s="23"/>
      <c r="I47" s="28"/>
      <c r="J47" s="29"/>
    </row>
    <row r="48" spans="4:10" x14ac:dyDescent="0.35">
      <c r="D48" s="23"/>
    </row>
    <row r="49" spans="4:4" x14ac:dyDescent="0.35">
      <c r="D49" s="23"/>
    </row>
    <row r="50" spans="4:4" x14ac:dyDescent="0.35">
      <c r="D50" s="23"/>
    </row>
    <row r="51" spans="4:4" x14ac:dyDescent="0.35">
      <c r="D51" s="23"/>
    </row>
    <row r="52" spans="4:4" x14ac:dyDescent="0.35">
      <c r="D52" s="23"/>
    </row>
  </sheetData>
  <mergeCells count="13">
    <mergeCell ref="G22:G24"/>
    <mergeCell ref="H22:H24"/>
    <mergeCell ref="I22:I24"/>
    <mergeCell ref="J22:J24"/>
    <mergeCell ref="K15:K16"/>
    <mergeCell ref="G21:J21"/>
    <mergeCell ref="A1:D1"/>
    <mergeCell ref="G1:J1"/>
    <mergeCell ref="G12:J13"/>
    <mergeCell ref="G14:G16"/>
    <mergeCell ref="H14:H16"/>
    <mergeCell ref="I14:I16"/>
    <mergeCell ref="J14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Synthèse 2020</vt:lpstr>
      <vt:lpstr>climat</vt:lpstr>
      <vt:lpstr>Emissions de GES</vt:lpstr>
      <vt:lpstr>Puits de carbone</vt:lpstr>
      <vt:lpstr>Emissions de polluants</vt:lpstr>
      <vt:lpstr>air</vt:lpstr>
      <vt:lpstr>Consommation d'énergie</vt:lpstr>
      <vt:lpstr>Prod EnR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yravaud</cp:lastModifiedBy>
  <dcterms:created xsi:type="dcterms:W3CDTF">2021-08-23T12:32:03Z</dcterms:created>
  <dcterms:modified xsi:type="dcterms:W3CDTF">2022-05-24T08:30:01Z</dcterms:modified>
</cp:coreProperties>
</file>